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491AE51F-B012-4001-BF3F-06CDE70476D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WM Speed Chart US" sheetId="1" r:id="rId1"/>
    <sheet name="PWM Speed Chart Metric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5" i="5" l="1"/>
  <c r="Y125" i="5" s="1"/>
  <c r="U125" i="5"/>
  <c r="P125" i="5"/>
  <c r="O125" i="5" s="1"/>
  <c r="K125" i="5"/>
  <c r="H125" i="5" s="1"/>
  <c r="Z118" i="5"/>
  <c r="Y118" i="5" s="1"/>
  <c r="U118" i="5"/>
  <c r="T118" i="5" s="1"/>
  <c r="P118" i="5"/>
  <c r="K118" i="5"/>
  <c r="H118" i="5" s="1"/>
  <c r="Z102" i="5"/>
  <c r="Y102" i="5" s="1"/>
  <c r="U102" i="5"/>
  <c r="R102" i="5"/>
  <c r="P102" i="5"/>
  <c r="O102" i="5" s="1"/>
  <c r="K102" i="5"/>
  <c r="H102" i="5" s="1"/>
  <c r="Z111" i="5"/>
  <c r="U111" i="5"/>
  <c r="S111" i="5" s="1"/>
  <c r="P111" i="5"/>
  <c r="N111" i="5" s="1"/>
  <c r="K111" i="5"/>
  <c r="J111" i="5" s="1"/>
  <c r="Z95" i="5"/>
  <c r="W95" i="5" s="1"/>
  <c r="U95" i="5"/>
  <c r="T95" i="5" s="1"/>
  <c r="P95" i="5"/>
  <c r="L95" i="5" s="1"/>
  <c r="K95" i="5"/>
  <c r="J95" i="5" s="1"/>
  <c r="Z86" i="5"/>
  <c r="Y86" i="5" s="1"/>
  <c r="U86" i="5"/>
  <c r="T86" i="5" s="1"/>
  <c r="P86" i="5"/>
  <c r="O86" i="5" s="1"/>
  <c r="M86" i="5"/>
  <c r="K86" i="5"/>
  <c r="J86" i="5" s="1"/>
  <c r="I86" i="5"/>
  <c r="H86" i="5"/>
  <c r="G86" i="5"/>
  <c r="M10" i="1"/>
  <c r="G2" i="5"/>
  <c r="M125" i="5" l="1"/>
  <c r="N86" i="5"/>
  <c r="Q95" i="5"/>
  <c r="O111" i="5"/>
  <c r="L102" i="5"/>
  <c r="I125" i="5"/>
  <c r="N125" i="5"/>
  <c r="G102" i="5"/>
  <c r="M102" i="5"/>
  <c r="J125" i="5"/>
  <c r="I102" i="5"/>
  <c r="G118" i="5"/>
  <c r="V118" i="5"/>
  <c r="T125" i="5"/>
  <c r="R125" i="5"/>
  <c r="Q125" i="5"/>
  <c r="O118" i="5"/>
  <c r="M118" i="5"/>
  <c r="L118" i="5"/>
  <c r="N118" i="5"/>
  <c r="Y111" i="5"/>
  <c r="W111" i="5"/>
  <c r="V111" i="5"/>
  <c r="N95" i="5"/>
  <c r="O95" i="5"/>
  <c r="Y95" i="5"/>
  <c r="V95" i="5"/>
  <c r="T111" i="5"/>
  <c r="Q111" i="5"/>
  <c r="T102" i="5"/>
  <c r="Q102" i="5"/>
  <c r="J102" i="5"/>
  <c r="R118" i="5"/>
  <c r="G125" i="5"/>
  <c r="L125" i="5"/>
  <c r="V102" i="5"/>
  <c r="V125" i="5"/>
  <c r="V86" i="5"/>
  <c r="S95" i="5"/>
  <c r="Q118" i="5"/>
  <c r="Q86" i="5"/>
  <c r="R86" i="5"/>
  <c r="R111" i="5"/>
  <c r="R95" i="5"/>
  <c r="L111" i="5"/>
  <c r="M95" i="5"/>
  <c r="M111" i="5"/>
  <c r="N102" i="5"/>
  <c r="L86" i="5"/>
  <c r="I118" i="5"/>
  <c r="J118" i="5"/>
  <c r="S125" i="5"/>
  <c r="W125" i="5"/>
  <c r="X125" i="5"/>
  <c r="S118" i="5"/>
  <c r="W118" i="5"/>
  <c r="X118" i="5"/>
  <c r="S102" i="5"/>
  <c r="W102" i="5"/>
  <c r="X102" i="5"/>
  <c r="H111" i="5"/>
  <c r="X111" i="5"/>
  <c r="G111" i="5"/>
  <c r="I111" i="5"/>
  <c r="G95" i="5"/>
  <c r="H95" i="5"/>
  <c r="X95" i="5"/>
  <c r="I95" i="5"/>
  <c r="S86" i="5"/>
  <c r="W86" i="5"/>
  <c r="X86" i="5"/>
  <c r="AF111" i="1"/>
  <c r="AD111" i="1" s="1"/>
  <c r="AF101" i="1"/>
  <c r="AE101" i="1" s="1"/>
  <c r="AF91" i="1"/>
  <c r="AE91" i="1" s="1"/>
  <c r="AF81" i="1"/>
  <c r="AC81" i="1" s="1"/>
  <c r="AF71" i="1"/>
  <c r="AE71" i="1" s="1"/>
  <c r="AF61" i="1"/>
  <c r="AE61" i="1" s="1"/>
  <c r="AF51" i="1"/>
  <c r="AE51" i="1" s="1"/>
  <c r="AF41" i="1"/>
  <c r="AE41" i="1" s="1"/>
  <c r="AF31" i="1"/>
  <c r="AE31" i="1" s="1"/>
  <c r="AF21" i="1"/>
  <c r="AE21" i="1" s="1"/>
  <c r="AA111" i="1"/>
  <c r="Z111" i="1" s="1"/>
  <c r="AA101" i="1"/>
  <c r="Z101" i="1" s="1"/>
  <c r="AA91" i="1"/>
  <c r="Z91" i="1" s="1"/>
  <c r="AA81" i="1"/>
  <c r="Z81" i="1" s="1"/>
  <c r="AA71" i="1"/>
  <c r="X71" i="1" s="1"/>
  <c r="AA61" i="1"/>
  <c r="Z61" i="1" s="1"/>
  <c r="AA51" i="1"/>
  <c r="Z51" i="1" s="1"/>
  <c r="AA41" i="1"/>
  <c r="Z41" i="1" s="1"/>
  <c r="AA31" i="1"/>
  <c r="Z31" i="1" s="1"/>
  <c r="AA21" i="1"/>
  <c r="Y21" i="1" s="1"/>
  <c r="V111" i="1"/>
  <c r="S111" i="1" s="1"/>
  <c r="V101" i="1"/>
  <c r="U101" i="1" s="1"/>
  <c r="V91" i="1"/>
  <c r="U91" i="1" s="1"/>
  <c r="V81" i="1"/>
  <c r="U81" i="1" s="1"/>
  <c r="V71" i="1"/>
  <c r="U71" i="1" s="1"/>
  <c r="V61" i="1"/>
  <c r="U61" i="1" s="1"/>
  <c r="V51" i="1"/>
  <c r="U51" i="1" s="1"/>
  <c r="V41" i="1"/>
  <c r="U41" i="1" s="1"/>
  <c r="V31" i="1"/>
  <c r="U31" i="1" s="1"/>
  <c r="V21" i="1"/>
  <c r="U21" i="1" s="1"/>
  <c r="Q111" i="1"/>
  <c r="P111" i="1" s="1"/>
  <c r="Q101" i="1"/>
  <c r="P101" i="1" s="1"/>
  <c r="Q91" i="1"/>
  <c r="O91" i="1" s="1"/>
  <c r="Q81" i="1"/>
  <c r="P81" i="1" s="1"/>
  <c r="Q71" i="1"/>
  <c r="P71" i="1" s="1"/>
  <c r="Q61" i="1"/>
  <c r="O61" i="1" s="1"/>
  <c r="Q51" i="1"/>
  <c r="P51" i="1" s="1"/>
  <c r="Q41" i="1"/>
  <c r="N41" i="1" s="1"/>
  <c r="Q31" i="1"/>
  <c r="P31" i="1" s="1"/>
  <c r="AB61" i="1" l="1"/>
  <c r="S51" i="1"/>
  <c r="X61" i="1"/>
  <c r="AC61" i="1"/>
  <c r="R51" i="1"/>
  <c r="T71" i="1"/>
  <c r="R81" i="1"/>
  <c r="R111" i="1"/>
  <c r="W21" i="1"/>
  <c r="AB41" i="1"/>
  <c r="O41" i="1"/>
  <c r="O71" i="1"/>
  <c r="N91" i="1"/>
  <c r="R41" i="1"/>
  <c r="S71" i="1"/>
  <c r="U111" i="1"/>
  <c r="W81" i="1"/>
  <c r="Y71" i="1"/>
  <c r="Y81" i="1"/>
  <c r="AB91" i="1"/>
  <c r="AB71" i="1"/>
  <c r="AC91" i="1"/>
  <c r="M41" i="1"/>
  <c r="R71" i="1"/>
  <c r="T81" i="1"/>
  <c r="T111" i="1"/>
  <c r="AB21" i="1"/>
  <c r="AC21" i="1"/>
  <c r="AC41" i="1"/>
  <c r="AB101" i="1"/>
  <c r="Z21" i="1"/>
  <c r="Z71" i="1"/>
  <c r="X81" i="1"/>
  <c r="W31" i="1"/>
  <c r="X31" i="1"/>
  <c r="W41" i="1"/>
  <c r="W71" i="1"/>
  <c r="R101" i="1"/>
  <c r="R31" i="1"/>
  <c r="S101" i="1"/>
  <c r="S31" i="1"/>
  <c r="P41" i="1"/>
  <c r="P61" i="1"/>
  <c r="M71" i="1"/>
  <c r="N71" i="1"/>
  <c r="M91" i="1"/>
  <c r="M101" i="1"/>
  <c r="N111" i="1"/>
  <c r="AB31" i="1"/>
  <c r="AC31" i="1"/>
  <c r="AC71" i="1"/>
  <c r="AC101" i="1"/>
  <c r="AB111" i="1"/>
  <c r="AB51" i="1"/>
  <c r="AC111" i="1"/>
  <c r="AC51" i="1"/>
  <c r="AB81" i="1"/>
  <c r="AE111" i="1"/>
  <c r="X21" i="1"/>
  <c r="X41" i="1"/>
  <c r="W51" i="1"/>
  <c r="W91" i="1"/>
  <c r="W101" i="1"/>
  <c r="X51" i="1"/>
  <c r="W61" i="1"/>
  <c r="X91" i="1"/>
  <c r="X101" i="1"/>
  <c r="W111" i="1"/>
  <c r="X111" i="1"/>
  <c r="S41" i="1"/>
  <c r="S81" i="1"/>
  <c r="R21" i="1"/>
  <c r="R61" i="1"/>
  <c r="R91" i="1"/>
  <c r="S21" i="1"/>
  <c r="S61" i="1"/>
  <c r="S91" i="1"/>
  <c r="M61" i="1"/>
  <c r="M51" i="1"/>
  <c r="N61" i="1"/>
  <c r="N81" i="1"/>
  <c r="P91" i="1"/>
  <c r="N51" i="1"/>
  <c r="O81" i="1"/>
  <c r="M111" i="1"/>
  <c r="M81" i="1"/>
  <c r="AD101" i="1"/>
  <c r="AD91" i="1"/>
  <c r="AD81" i="1"/>
  <c r="AE81" i="1"/>
  <c r="AD71" i="1"/>
  <c r="AD61" i="1"/>
  <c r="AD51" i="1"/>
  <c r="AD41" i="1"/>
  <c r="AD31" i="1"/>
  <c r="AD21" i="1"/>
  <c r="Y111" i="1"/>
  <c r="Y101" i="1"/>
  <c r="Y91" i="1"/>
  <c r="Y61" i="1"/>
  <c r="Y51" i="1"/>
  <c r="Y41" i="1"/>
  <c r="Y31" i="1"/>
  <c r="T101" i="1"/>
  <c r="T91" i="1"/>
  <c r="T61" i="1"/>
  <c r="T51" i="1"/>
  <c r="T41" i="1"/>
  <c r="T31" i="1"/>
  <c r="T21" i="1"/>
  <c r="O111" i="1"/>
  <c r="O101" i="1"/>
  <c r="N101" i="1"/>
  <c r="O51" i="1"/>
  <c r="M31" i="1"/>
  <c r="N31" i="1"/>
  <c r="O31" i="1"/>
  <c r="E17" i="1"/>
  <c r="AF17" i="1" l="1"/>
  <c r="AA17" i="1"/>
  <c r="V17" i="1"/>
  <c r="Q17" i="1"/>
  <c r="M17" i="1" s="1"/>
  <c r="U17" i="1" l="1"/>
  <c r="R17" i="1"/>
  <c r="S17" i="1"/>
  <c r="T17" i="1"/>
  <c r="Y17" i="1"/>
  <c r="Z17" i="1"/>
  <c r="W17" i="1"/>
  <c r="X17" i="1"/>
  <c r="AE17" i="1"/>
  <c r="AB17" i="1"/>
  <c r="AC17" i="1"/>
  <c r="AD17" i="1"/>
  <c r="P17" i="1"/>
  <c r="N17" i="1"/>
  <c r="O17" i="1"/>
  <c r="E101" i="5" l="1"/>
  <c r="Z101" i="5" l="1"/>
  <c r="U101" i="5"/>
  <c r="K101" i="5"/>
  <c r="P101" i="5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2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Q21" i="1"/>
  <c r="E20" i="1"/>
  <c r="E19" i="1"/>
  <c r="E18" i="1"/>
  <c r="H101" i="5" l="1"/>
  <c r="G101" i="5"/>
  <c r="I101" i="5"/>
  <c r="J101" i="5"/>
  <c r="T101" i="5"/>
  <c r="Q101" i="5"/>
  <c r="R101" i="5"/>
  <c r="S101" i="5"/>
  <c r="O101" i="5"/>
  <c r="M101" i="5"/>
  <c r="N101" i="5"/>
  <c r="L101" i="5"/>
  <c r="Y101" i="5"/>
  <c r="V101" i="5"/>
  <c r="W101" i="5"/>
  <c r="X101" i="5"/>
  <c r="AF20" i="1"/>
  <c r="AA20" i="1"/>
  <c r="V20" i="1"/>
  <c r="AF24" i="1"/>
  <c r="V24" i="1"/>
  <c r="AA24" i="1"/>
  <c r="AF28" i="1"/>
  <c r="V28" i="1"/>
  <c r="AA28" i="1"/>
  <c r="Q28" i="1"/>
  <c r="AA33" i="1"/>
  <c r="AF33" i="1"/>
  <c r="Q33" i="1"/>
  <c r="V33" i="1"/>
  <c r="AA37" i="1"/>
  <c r="V37" i="1"/>
  <c r="AF37" i="1"/>
  <c r="Q37" i="1"/>
  <c r="AF42" i="1"/>
  <c r="Q42" i="1"/>
  <c r="AA42" i="1"/>
  <c r="V42" i="1"/>
  <c r="AF46" i="1"/>
  <c r="AA46" i="1"/>
  <c r="V46" i="1"/>
  <c r="Q46" i="1"/>
  <c r="AF50" i="1"/>
  <c r="AA50" i="1"/>
  <c r="V50" i="1"/>
  <c r="Q50" i="1"/>
  <c r="AA55" i="1"/>
  <c r="AF55" i="1"/>
  <c r="V55" i="1"/>
  <c r="Q55" i="1"/>
  <c r="AF59" i="1"/>
  <c r="AA59" i="1"/>
  <c r="Q59" i="1"/>
  <c r="V59" i="1"/>
  <c r="AF64" i="1"/>
  <c r="AA64" i="1"/>
  <c r="V64" i="1"/>
  <c r="Q64" i="1"/>
  <c r="AF68" i="1"/>
  <c r="AA68" i="1"/>
  <c r="V68" i="1"/>
  <c r="Q68" i="1"/>
  <c r="AF73" i="1"/>
  <c r="V73" i="1"/>
  <c r="AA73" i="1"/>
  <c r="Q73" i="1"/>
  <c r="AF77" i="1"/>
  <c r="AA77" i="1"/>
  <c r="V77" i="1"/>
  <c r="Q77" i="1"/>
  <c r="AA82" i="1"/>
  <c r="V82" i="1"/>
  <c r="Q82" i="1"/>
  <c r="AF82" i="1"/>
  <c r="AA86" i="1"/>
  <c r="Q86" i="1"/>
  <c r="AF86" i="1"/>
  <c r="V86" i="1"/>
  <c r="AA90" i="1"/>
  <c r="V90" i="1"/>
  <c r="AF90" i="1"/>
  <c r="Q90" i="1"/>
  <c r="V95" i="1"/>
  <c r="Q95" i="1"/>
  <c r="AF95" i="1"/>
  <c r="AA95" i="1"/>
  <c r="AF99" i="1"/>
  <c r="V99" i="1"/>
  <c r="Q99" i="1"/>
  <c r="AA99" i="1"/>
  <c r="AA104" i="1"/>
  <c r="AF104" i="1"/>
  <c r="V104" i="1"/>
  <c r="Q104" i="1"/>
  <c r="AA108" i="1"/>
  <c r="V108" i="1"/>
  <c r="AF108" i="1"/>
  <c r="Q108" i="1"/>
  <c r="AA113" i="1"/>
  <c r="AF113" i="1"/>
  <c r="V113" i="1"/>
  <c r="Q113" i="1"/>
  <c r="AA25" i="1"/>
  <c r="AF25" i="1"/>
  <c r="V25" i="1"/>
  <c r="AA29" i="1"/>
  <c r="AF29" i="1"/>
  <c r="V29" i="1"/>
  <c r="Q29" i="1"/>
  <c r="AF34" i="1"/>
  <c r="V34" i="1"/>
  <c r="AA34" i="1"/>
  <c r="Q34" i="1"/>
  <c r="AF38" i="1"/>
  <c r="AA38" i="1"/>
  <c r="Q38" i="1"/>
  <c r="V38" i="1"/>
  <c r="V43" i="1"/>
  <c r="AA43" i="1"/>
  <c r="Q43" i="1"/>
  <c r="AF43" i="1"/>
  <c r="V47" i="1"/>
  <c r="AA47" i="1"/>
  <c r="AF47" i="1"/>
  <c r="Q47" i="1"/>
  <c r="AA52" i="1"/>
  <c r="AF52" i="1"/>
  <c r="V52" i="1"/>
  <c r="Q52" i="1"/>
  <c r="AA56" i="1"/>
  <c r="AF56" i="1"/>
  <c r="V56" i="1"/>
  <c r="Q56" i="1"/>
  <c r="AF60" i="1"/>
  <c r="V60" i="1"/>
  <c r="AA60" i="1"/>
  <c r="Q60" i="1"/>
  <c r="AF65" i="1"/>
  <c r="AA65" i="1"/>
  <c r="V65" i="1"/>
  <c r="Q65" i="1"/>
  <c r="AF69" i="1"/>
  <c r="AA69" i="1"/>
  <c r="V69" i="1"/>
  <c r="Q69" i="1"/>
  <c r="AF74" i="1"/>
  <c r="AA74" i="1"/>
  <c r="V74" i="1"/>
  <c r="Q74" i="1"/>
  <c r="AA78" i="1"/>
  <c r="AF78" i="1"/>
  <c r="V78" i="1"/>
  <c r="Q78" i="1"/>
  <c r="AF83" i="1"/>
  <c r="V83" i="1"/>
  <c r="AA83" i="1"/>
  <c r="Q83" i="1"/>
  <c r="AF87" i="1"/>
  <c r="V87" i="1"/>
  <c r="Q87" i="1"/>
  <c r="AA87" i="1"/>
  <c r="AF92" i="1"/>
  <c r="AA92" i="1"/>
  <c r="Q92" i="1"/>
  <c r="V92" i="1"/>
  <c r="AF96" i="1"/>
  <c r="V96" i="1"/>
  <c r="Q96" i="1"/>
  <c r="AA96" i="1"/>
  <c r="AF100" i="1"/>
  <c r="AA100" i="1"/>
  <c r="V100" i="1"/>
  <c r="Q100" i="1"/>
  <c r="AF105" i="1"/>
  <c r="Q105" i="1"/>
  <c r="AA105" i="1"/>
  <c r="V105" i="1"/>
  <c r="AF109" i="1"/>
  <c r="AA109" i="1"/>
  <c r="V109" i="1"/>
  <c r="Q109" i="1"/>
  <c r="AF114" i="1"/>
  <c r="V114" i="1"/>
  <c r="Q114" i="1"/>
  <c r="AA114" i="1"/>
  <c r="V18" i="1"/>
  <c r="AF18" i="1"/>
  <c r="AA18" i="1"/>
  <c r="V22" i="1"/>
  <c r="AA22" i="1"/>
  <c r="AF22" i="1"/>
  <c r="AF26" i="1"/>
  <c r="V26" i="1"/>
  <c r="AA26" i="1"/>
  <c r="AA30" i="1"/>
  <c r="V30" i="1"/>
  <c r="Q30" i="1"/>
  <c r="AF30" i="1"/>
  <c r="AF35" i="1"/>
  <c r="V35" i="1"/>
  <c r="AA35" i="1"/>
  <c r="Q35" i="1"/>
  <c r="AF39" i="1"/>
  <c r="AA39" i="1"/>
  <c r="V39" i="1"/>
  <c r="Q39" i="1"/>
  <c r="V44" i="1"/>
  <c r="Q44" i="1"/>
  <c r="AF44" i="1"/>
  <c r="AA44" i="1"/>
  <c r="V48" i="1"/>
  <c r="AF48" i="1"/>
  <c r="AA48" i="1"/>
  <c r="Q48" i="1"/>
  <c r="AF53" i="1"/>
  <c r="V53" i="1"/>
  <c r="AA53" i="1"/>
  <c r="Q53" i="1"/>
  <c r="AF57" i="1"/>
  <c r="V57" i="1"/>
  <c r="AA57" i="1"/>
  <c r="Q57" i="1"/>
  <c r="AF62" i="1"/>
  <c r="V62" i="1"/>
  <c r="AA62" i="1"/>
  <c r="Q62" i="1"/>
  <c r="AF66" i="1"/>
  <c r="Q66" i="1"/>
  <c r="V66" i="1"/>
  <c r="AA66" i="1"/>
  <c r="AF70" i="1"/>
  <c r="AA70" i="1"/>
  <c r="V70" i="1"/>
  <c r="Q70" i="1"/>
  <c r="AA75" i="1"/>
  <c r="V75" i="1"/>
  <c r="Q75" i="1"/>
  <c r="AF75" i="1"/>
  <c r="AA79" i="1"/>
  <c r="AF79" i="1"/>
  <c r="V79" i="1"/>
  <c r="Q79" i="1"/>
  <c r="AF84" i="1"/>
  <c r="V84" i="1"/>
  <c r="AA84" i="1"/>
  <c r="Q84" i="1"/>
  <c r="AF88" i="1"/>
  <c r="V88" i="1"/>
  <c r="Q88" i="1"/>
  <c r="AA88" i="1"/>
  <c r="AF93" i="1"/>
  <c r="AA93" i="1"/>
  <c r="V93" i="1"/>
  <c r="Q93" i="1"/>
  <c r="AF97" i="1"/>
  <c r="AA97" i="1"/>
  <c r="Q97" i="1"/>
  <c r="V97" i="1"/>
  <c r="AA102" i="1"/>
  <c r="AF102" i="1"/>
  <c r="V102" i="1"/>
  <c r="Q102" i="1"/>
  <c r="AF106" i="1"/>
  <c r="AA106" i="1"/>
  <c r="V106" i="1"/>
  <c r="Q106" i="1"/>
  <c r="AF110" i="1"/>
  <c r="V110" i="1"/>
  <c r="Q110" i="1"/>
  <c r="AA110" i="1"/>
  <c r="AF115" i="1"/>
  <c r="V115" i="1"/>
  <c r="Q115" i="1"/>
  <c r="AA115" i="1"/>
  <c r="AF19" i="1"/>
  <c r="V19" i="1"/>
  <c r="AA19" i="1"/>
  <c r="AF23" i="1"/>
  <c r="V23" i="1"/>
  <c r="AA23" i="1"/>
  <c r="AF27" i="1"/>
  <c r="V27" i="1"/>
  <c r="AA27" i="1"/>
  <c r="Q27" i="1"/>
  <c r="AF32" i="1"/>
  <c r="V32" i="1"/>
  <c r="AA32" i="1"/>
  <c r="Q32" i="1"/>
  <c r="AF36" i="1"/>
  <c r="V36" i="1"/>
  <c r="AA36" i="1"/>
  <c r="Q36" i="1"/>
  <c r="AA40" i="1"/>
  <c r="V40" i="1"/>
  <c r="AF40" i="1"/>
  <c r="Q40" i="1"/>
  <c r="AF45" i="1"/>
  <c r="AA45" i="1"/>
  <c r="V45" i="1"/>
  <c r="Q45" i="1"/>
  <c r="AF49" i="1"/>
  <c r="AA49" i="1"/>
  <c r="V49" i="1"/>
  <c r="Q49" i="1"/>
  <c r="AF54" i="1"/>
  <c r="V54" i="1"/>
  <c r="Q54" i="1"/>
  <c r="AA54" i="1"/>
  <c r="AF58" i="1"/>
  <c r="AA58" i="1"/>
  <c r="Q58" i="1"/>
  <c r="V58" i="1"/>
  <c r="AA63" i="1"/>
  <c r="AF63" i="1"/>
  <c r="Q63" i="1"/>
  <c r="V63" i="1"/>
  <c r="AF67" i="1"/>
  <c r="V67" i="1"/>
  <c r="Q67" i="1"/>
  <c r="AA67" i="1"/>
  <c r="AA72" i="1"/>
  <c r="V72" i="1"/>
  <c r="AF72" i="1"/>
  <c r="Q72" i="1"/>
  <c r="V76" i="1"/>
  <c r="AF76" i="1"/>
  <c r="AA76" i="1"/>
  <c r="Q76" i="1"/>
  <c r="AF80" i="1"/>
  <c r="V80" i="1"/>
  <c r="Q80" i="1"/>
  <c r="AA80" i="1"/>
  <c r="AF85" i="1"/>
  <c r="AA85" i="1"/>
  <c r="V85" i="1"/>
  <c r="Q85" i="1"/>
  <c r="AF89" i="1"/>
  <c r="AA89" i="1"/>
  <c r="V89" i="1"/>
  <c r="Q89" i="1"/>
  <c r="AA94" i="1"/>
  <c r="V94" i="1"/>
  <c r="Q94" i="1"/>
  <c r="AF94" i="1"/>
  <c r="AA98" i="1"/>
  <c r="V98" i="1"/>
  <c r="Q98" i="1"/>
  <c r="AF98" i="1"/>
  <c r="AF103" i="1"/>
  <c r="V103" i="1"/>
  <c r="Q103" i="1"/>
  <c r="AA103" i="1"/>
  <c r="AF107" i="1"/>
  <c r="AA107" i="1"/>
  <c r="V107" i="1"/>
  <c r="Q107" i="1"/>
  <c r="AA112" i="1"/>
  <c r="Q112" i="1"/>
  <c r="AF112" i="1"/>
  <c r="V112" i="1"/>
  <c r="AA116" i="1"/>
  <c r="AF116" i="1"/>
  <c r="V116" i="1"/>
  <c r="Q116" i="1"/>
  <c r="Q24" i="1"/>
  <c r="M24" i="1" s="1"/>
  <c r="Q25" i="1"/>
  <c r="M25" i="1" s="1"/>
  <c r="O21" i="1"/>
  <c r="N21" i="1"/>
  <c r="Q22" i="1"/>
  <c r="M22" i="1" s="1"/>
  <c r="Q26" i="1"/>
  <c r="M26" i="1" s="1"/>
  <c r="Q23" i="1"/>
  <c r="M23" i="1" s="1"/>
  <c r="M21" i="1"/>
  <c r="P21" i="1"/>
  <c r="Q19" i="1"/>
  <c r="Q20" i="1"/>
  <c r="Q18" i="1"/>
  <c r="P116" i="1" l="1"/>
  <c r="O116" i="1"/>
  <c r="N116" i="1"/>
  <c r="M116" i="1"/>
  <c r="U112" i="1"/>
  <c r="S112" i="1"/>
  <c r="R112" i="1"/>
  <c r="T112" i="1"/>
  <c r="P107" i="1"/>
  <c r="M107" i="1"/>
  <c r="N107" i="1"/>
  <c r="O107" i="1"/>
  <c r="Z103" i="1"/>
  <c r="W103" i="1"/>
  <c r="X103" i="1"/>
  <c r="Y103" i="1"/>
  <c r="AE98" i="1"/>
  <c r="AC98" i="1"/>
  <c r="AD98" i="1"/>
  <c r="AB98" i="1"/>
  <c r="AE94" i="1"/>
  <c r="AC94" i="1"/>
  <c r="AD94" i="1"/>
  <c r="AB94" i="1"/>
  <c r="O89" i="1"/>
  <c r="P89" i="1"/>
  <c r="M89" i="1"/>
  <c r="N89" i="1"/>
  <c r="P85" i="1"/>
  <c r="M85" i="1"/>
  <c r="N85" i="1"/>
  <c r="O85" i="1"/>
  <c r="Y80" i="1"/>
  <c r="Z80" i="1"/>
  <c r="X80" i="1"/>
  <c r="W80" i="1"/>
  <c r="P76" i="1"/>
  <c r="M76" i="1"/>
  <c r="N76" i="1"/>
  <c r="O76" i="1"/>
  <c r="P72" i="1"/>
  <c r="N72" i="1"/>
  <c r="M72" i="1"/>
  <c r="O72" i="1"/>
  <c r="X67" i="1"/>
  <c r="W67" i="1"/>
  <c r="Y67" i="1"/>
  <c r="Z67" i="1"/>
  <c r="T63" i="1"/>
  <c r="S63" i="1"/>
  <c r="U63" i="1"/>
  <c r="R63" i="1"/>
  <c r="U58" i="1"/>
  <c r="S58" i="1"/>
  <c r="R58" i="1"/>
  <c r="T58" i="1"/>
  <c r="Z54" i="1"/>
  <c r="W54" i="1"/>
  <c r="Y54" i="1"/>
  <c r="X54" i="1"/>
  <c r="O49" i="1"/>
  <c r="M49" i="1"/>
  <c r="P49" i="1"/>
  <c r="N49" i="1"/>
  <c r="N45" i="1"/>
  <c r="O45" i="1"/>
  <c r="P45" i="1"/>
  <c r="M45" i="1"/>
  <c r="O40" i="1"/>
  <c r="P40" i="1"/>
  <c r="M40" i="1"/>
  <c r="N40" i="1"/>
  <c r="O36" i="1"/>
  <c r="P36" i="1"/>
  <c r="N36" i="1"/>
  <c r="M36" i="1"/>
  <c r="O32" i="1"/>
  <c r="P32" i="1"/>
  <c r="N32" i="1"/>
  <c r="M32" i="1"/>
  <c r="P27" i="1"/>
  <c r="M27" i="1"/>
  <c r="N27" i="1"/>
  <c r="O27" i="1"/>
  <c r="Z23" i="1"/>
  <c r="W23" i="1"/>
  <c r="X23" i="1"/>
  <c r="Y23" i="1"/>
  <c r="T19" i="1"/>
  <c r="R19" i="1"/>
  <c r="U19" i="1"/>
  <c r="S19" i="1"/>
  <c r="S115" i="1"/>
  <c r="U115" i="1"/>
  <c r="R115" i="1"/>
  <c r="T115" i="1"/>
  <c r="T110" i="1"/>
  <c r="U110" i="1"/>
  <c r="R110" i="1"/>
  <c r="S110" i="1"/>
  <c r="Z106" i="1"/>
  <c r="Y106" i="1"/>
  <c r="W106" i="1"/>
  <c r="X106" i="1"/>
  <c r="AE102" i="1"/>
  <c r="AC102" i="1"/>
  <c r="AB102" i="1"/>
  <c r="AD102" i="1"/>
  <c r="Z97" i="1"/>
  <c r="W97" i="1"/>
  <c r="X97" i="1"/>
  <c r="Y97" i="1"/>
  <c r="Z93" i="1"/>
  <c r="W93" i="1"/>
  <c r="X93" i="1"/>
  <c r="Y93" i="1"/>
  <c r="U88" i="1"/>
  <c r="T88" i="1"/>
  <c r="R88" i="1"/>
  <c r="S88" i="1"/>
  <c r="U84" i="1"/>
  <c r="S84" i="1"/>
  <c r="T84" i="1"/>
  <c r="R84" i="1"/>
  <c r="AD79" i="1"/>
  <c r="AE79" i="1"/>
  <c r="AB79" i="1"/>
  <c r="AC79" i="1"/>
  <c r="U75" i="1"/>
  <c r="R75" i="1"/>
  <c r="T75" i="1"/>
  <c r="S75" i="1"/>
  <c r="Y70" i="1"/>
  <c r="Z70" i="1"/>
  <c r="X70" i="1"/>
  <c r="W70" i="1"/>
  <c r="P66" i="1"/>
  <c r="N66" i="1"/>
  <c r="O66" i="1"/>
  <c r="M66" i="1"/>
  <c r="U62" i="1"/>
  <c r="S62" i="1"/>
  <c r="T62" i="1"/>
  <c r="R62" i="1"/>
  <c r="U57" i="1"/>
  <c r="R57" i="1"/>
  <c r="T57" i="1"/>
  <c r="S57" i="1"/>
  <c r="S53" i="1"/>
  <c r="T53" i="1"/>
  <c r="R53" i="1"/>
  <c r="U53" i="1"/>
  <c r="AE48" i="1"/>
  <c r="AD48" i="1"/>
  <c r="AC48" i="1"/>
  <c r="AB48" i="1"/>
  <c r="O44" i="1"/>
  <c r="P44" i="1"/>
  <c r="M44" i="1"/>
  <c r="N44" i="1"/>
  <c r="X39" i="1"/>
  <c r="W39" i="1"/>
  <c r="Y39" i="1"/>
  <c r="Z39" i="1"/>
  <c r="U35" i="1"/>
  <c r="S35" i="1"/>
  <c r="R35" i="1"/>
  <c r="T35" i="1"/>
  <c r="U30" i="1"/>
  <c r="S30" i="1"/>
  <c r="R30" i="1"/>
  <c r="T30" i="1"/>
  <c r="AE26" i="1"/>
  <c r="AB26" i="1"/>
  <c r="AD26" i="1"/>
  <c r="AC26" i="1"/>
  <c r="Z18" i="1"/>
  <c r="Y18" i="1"/>
  <c r="X18" i="1"/>
  <c r="W18" i="1"/>
  <c r="P114" i="1"/>
  <c r="N114" i="1"/>
  <c r="O114" i="1"/>
  <c r="M114" i="1"/>
  <c r="U109" i="1"/>
  <c r="R109" i="1"/>
  <c r="T109" i="1"/>
  <c r="S109" i="1"/>
  <c r="Z105" i="1"/>
  <c r="W105" i="1"/>
  <c r="X105" i="1"/>
  <c r="Y105" i="1"/>
  <c r="U100" i="1"/>
  <c r="S100" i="1"/>
  <c r="T100" i="1"/>
  <c r="R100" i="1"/>
  <c r="P96" i="1"/>
  <c r="M96" i="1"/>
  <c r="O96" i="1"/>
  <c r="N96" i="1"/>
  <c r="P92" i="1"/>
  <c r="M92" i="1"/>
  <c r="O92" i="1"/>
  <c r="N92" i="1"/>
  <c r="O87" i="1"/>
  <c r="N87" i="1"/>
  <c r="M87" i="1"/>
  <c r="P87" i="1"/>
  <c r="Z83" i="1"/>
  <c r="Y83" i="1"/>
  <c r="W83" i="1"/>
  <c r="X83" i="1"/>
  <c r="U78" i="1"/>
  <c r="S78" i="1"/>
  <c r="R78" i="1"/>
  <c r="T78" i="1"/>
  <c r="T74" i="1"/>
  <c r="R74" i="1"/>
  <c r="U74" i="1"/>
  <c r="S74" i="1"/>
  <c r="U69" i="1"/>
  <c r="S69" i="1"/>
  <c r="T69" i="1"/>
  <c r="R69" i="1"/>
  <c r="U65" i="1"/>
  <c r="R65" i="1"/>
  <c r="S65" i="1"/>
  <c r="T65" i="1"/>
  <c r="Z60" i="1"/>
  <c r="W60" i="1"/>
  <c r="Y60" i="1"/>
  <c r="X60" i="1"/>
  <c r="U56" i="1"/>
  <c r="R56" i="1"/>
  <c r="T56" i="1"/>
  <c r="S56" i="1"/>
  <c r="U52" i="1"/>
  <c r="R52" i="1"/>
  <c r="S52" i="1"/>
  <c r="T52" i="1"/>
  <c r="AE47" i="1"/>
  <c r="AB47" i="1"/>
  <c r="AC47" i="1"/>
  <c r="AD47" i="1"/>
  <c r="P43" i="1"/>
  <c r="M43" i="1"/>
  <c r="N43" i="1"/>
  <c r="O43" i="1"/>
  <c r="P38" i="1"/>
  <c r="O38" i="1"/>
  <c r="N38" i="1"/>
  <c r="M38" i="1"/>
  <c r="Z34" i="1"/>
  <c r="Y34" i="1"/>
  <c r="W34" i="1"/>
  <c r="X34" i="1"/>
  <c r="S29" i="1"/>
  <c r="R29" i="1"/>
  <c r="T29" i="1"/>
  <c r="U29" i="1"/>
  <c r="AE25" i="1"/>
  <c r="AC25" i="1"/>
  <c r="AB25" i="1"/>
  <c r="AD25" i="1"/>
  <c r="AE113" i="1"/>
  <c r="AB113" i="1"/>
  <c r="AD113" i="1"/>
  <c r="AC113" i="1"/>
  <c r="S108" i="1"/>
  <c r="R108" i="1"/>
  <c r="T108" i="1"/>
  <c r="U108" i="1"/>
  <c r="AE104" i="1"/>
  <c r="AB104" i="1"/>
  <c r="AD104" i="1"/>
  <c r="AC104" i="1"/>
  <c r="S99" i="1"/>
  <c r="R99" i="1"/>
  <c r="T99" i="1"/>
  <c r="U99" i="1"/>
  <c r="O95" i="1"/>
  <c r="P95" i="1"/>
  <c r="N95" i="1"/>
  <c r="M95" i="1"/>
  <c r="U90" i="1"/>
  <c r="R90" i="1"/>
  <c r="T90" i="1"/>
  <c r="S90" i="1"/>
  <c r="P86" i="1"/>
  <c r="M86" i="1"/>
  <c r="N86" i="1"/>
  <c r="O86" i="1"/>
  <c r="U82" i="1"/>
  <c r="R82" i="1"/>
  <c r="S82" i="1"/>
  <c r="T82" i="1"/>
  <c r="Z77" i="1"/>
  <c r="W77" i="1"/>
  <c r="X77" i="1"/>
  <c r="Y77" i="1"/>
  <c r="U73" i="1"/>
  <c r="R73" i="1"/>
  <c r="S73" i="1"/>
  <c r="T73" i="1"/>
  <c r="Z68" i="1"/>
  <c r="Y68" i="1"/>
  <c r="X68" i="1"/>
  <c r="W68" i="1"/>
  <c r="Z64" i="1"/>
  <c r="X64" i="1"/>
  <c r="Y64" i="1"/>
  <c r="W64" i="1"/>
  <c r="Y59" i="1"/>
  <c r="X59" i="1"/>
  <c r="Z59" i="1"/>
  <c r="W59" i="1"/>
  <c r="AE55" i="1"/>
  <c r="AC55" i="1"/>
  <c r="AD55" i="1"/>
  <c r="AB55" i="1"/>
  <c r="Z50" i="1"/>
  <c r="Y50" i="1"/>
  <c r="X50" i="1"/>
  <c r="W50" i="1"/>
  <c r="Z46" i="1"/>
  <c r="W46" i="1"/>
  <c r="X46" i="1"/>
  <c r="Y46" i="1"/>
  <c r="P42" i="1"/>
  <c r="N42" i="1"/>
  <c r="O42" i="1"/>
  <c r="M42" i="1"/>
  <c r="U37" i="1"/>
  <c r="S37" i="1"/>
  <c r="T37" i="1"/>
  <c r="R37" i="1"/>
  <c r="AD33" i="1"/>
  <c r="AB33" i="1"/>
  <c r="AC33" i="1"/>
  <c r="AE33" i="1"/>
  <c r="U28" i="1"/>
  <c r="R28" i="1"/>
  <c r="S28" i="1"/>
  <c r="T28" i="1"/>
  <c r="AE24" i="1"/>
  <c r="AC24" i="1"/>
  <c r="AB24" i="1"/>
  <c r="AD24" i="1"/>
  <c r="S116" i="1"/>
  <c r="R116" i="1"/>
  <c r="T116" i="1"/>
  <c r="U116" i="1"/>
  <c r="AE112" i="1"/>
  <c r="AD112" i="1"/>
  <c r="AB112" i="1"/>
  <c r="AC112" i="1"/>
  <c r="S107" i="1"/>
  <c r="R107" i="1"/>
  <c r="U107" i="1"/>
  <c r="T107" i="1"/>
  <c r="P103" i="1"/>
  <c r="M103" i="1"/>
  <c r="N103" i="1"/>
  <c r="O103" i="1"/>
  <c r="O98" i="1"/>
  <c r="P98" i="1"/>
  <c r="N98" i="1"/>
  <c r="M98" i="1"/>
  <c r="O94" i="1"/>
  <c r="M94" i="1"/>
  <c r="P94" i="1"/>
  <c r="N94" i="1"/>
  <c r="T89" i="1"/>
  <c r="R89" i="1"/>
  <c r="U89" i="1"/>
  <c r="S89" i="1"/>
  <c r="U85" i="1"/>
  <c r="T85" i="1"/>
  <c r="S85" i="1"/>
  <c r="R85" i="1"/>
  <c r="N80" i="1"/>
  <c r="M80" i="1"/>
  <c r="O80" i="1"/>
  <c r="P80" i="1"/>
  <c r="Z76" i="1"/>
  <c r="W76" i="1"/>
  <c r="X76" i="1"/>
  <c r="Y76" i="1"/>
  <c r="AE72" i="1"/>
  <c r="AB72" i="1"/>
  <c r="AC72" i="1"/>
  <c r="AD72" i="1"/>
  <c r="P67" i="1"/>
  <c r="N67" i="1"/>
  <c r="O67" i="1"/>
  <c r="M67" i="1"/>
  <c r="P63" i="1"/>
  <c r="N63" i="1"/>
  <c r="O63" i="1"/>
  <c r="M63" i="1"/>
  <c r="P58" i="1"/>
  <c r="O58" i="1"/>
  <c r="M58" i="1"/>
  <c r="N58" i="1"/>
  <c r="P54" i="1"/>
  <c r="M54" i="1"/>
  <c r="O54" i="1"/>
  <c r="N54" i="1"/>
  <c r="U49" i="1"/>
  <c r="S49" i="1"/>
  <c r="T49" i="1"/>
  <c r="R49" i="1"/>
  <c r="U45" i="1"/>
  <c r="R45" i="1"/>
  <c r="T45" i="1"/>
  <c r="S45" i="1"/>
  <c r="AE40" i="1"/>
  <c r="AC40" i="1"/>
  <c r="AD40" i="1"/>
  <c r="AB40" i="1"/>
  <c r="Z36" i="1"/>
  <c r="W36" i="1"/>
  <c r="Y36" i="1"/>
  <c r="X36" i="1"/>
  <c r="Z32" i="1"/>
  <c r="W32" i="1"/>
  <c r="X32" i="1"/>
  <c r="Y32" i="1"/>
  <c r="Z27" i="1"/>
  <c r="X27" i="1"/>
  <c r="Y27" i="1"/>
  <c r="W27" i="1"/>
  <c r="T23" i="1"/>
  <c r="S23" i="1"/>
  <c r="R23" i="1"/>
  <c r="U23" i="1"/>
  <c r="AC19" i="1"/>
  <c r="AB19" i="1"/>
  <c r="AD19" i="1"/>
  <c r="AE19" i="1"/>
  <c r="AD115" i="1"/>
  <c r="AC115" i="1"/>
  <c r="AE115" i="1"/>
  <c r="AB115" i="1"/>
  <c r="AD110" i="1"/>
  <c r="AE110" i="1"/>
  <c r="AC110" i="1"/>
  <c r="AB110" i="1"/>
  <c r="AE106" i="1"/>
  <c r="AC106" i="1"/>
  <c r="AB106" i="1"/>
  <c r="AD106" i="1"/>
  <c r="Z102" i="1"/>
  <c r="W102" i="1"/>
  <c r="Y102" i="1"/>
  <c r="X102" i="1"/>
  <c r="AE97" i="1"/>
  <c r="AB97" i="1"/>
  <c r="AC97" i="1"/>
  <c r="AD97" i="1"/>
  <c r="AE93" i="1"/>
  <c r="AB93" i="1"/>
  <c r="AC93" i="1"/>
  <c r="AD93" i="1"/>
  <c r="AE88" i="1"/>
  <c r="AB88" i="1"/>
  <c r="AC88" i="1"/>
  <c r="AD88" i="1"/>
  <c r="AE84" i="1"/>
  <c r="AB84" i="1"/>
  <c r="AC84" i="1"/>
  <c r="AD84" i="1"/>
  <c r="Z79" i="1"/>
  <c r="Y79" i="1"/>
  <c r="W79" i="1"/>
  <c r="X79" i="1"/>
  <c r="X75" i="1"/>
  <c r="Y75" i="1"/>
  <c r="Z75" i="1"/>
  <c r="W75" i="1"/>
  <c r="AE70" i="1"/>
  <c r="AD70" i="1"/>
  <c r="AB70" i="1"/>
  <c r="AC70" i="1"/>
  <c r="AE66" i="1"/>
  <c r="AB66" i="1"/>
  <c r="AD66" i="1"/>
  <c r="AC66" i="1"/>
  <c r="AE62" i="1"/>
  <c r="AB62" i="1"/>
  <c r="AC62" i="1"/>
  <c r="AD62" i="1"/>
  <c r="AE57" i="1"/>
  <c r="AB57" i="1"/>
  <c r="AC57" i="1"/>
  <c r="AD57" i="1"/>
  <c r="AD53" i="1"/>
  <c r="AB53" i="1"/>
  <c r="AC53" i="1"/>
  <c r="AE53" i="1"/>
  <c r="U48" i="1"/>
  <c r="R48" i="1"/>
  <c r="T48" i="1"/>
  <c r="S48" i="1"/>
  <c r="U44" i="1"/>
  <c r="R44" i="1"/>
  <c r="T44" i="1"/>
  <c r="S44" i="1"/>
  <c r="AE39" i="1"/>
  <c r="AB39" i="1"/>
  <c r="AD39" i="1"/>
  <c r="AC39" i="1"/>
  <c r="AE35" i="1"/>
  <c r="AD35" i="1"/>
  <c r="AB35" i="1"/>
  <c r="AC35" i="1"/>
  <c r="Z30" i="1"/>
  <c r="W30" i="1"/>
  <c r="X30" i="1"/>
  <c r="Y30" i="1"/>
  <c r="AE22" i="1"/>
  <c r="AB22" i="1"/>
  <c r="AC22" i="1"/>
  <c r="AD22" i="1"/>
  <c r="AE18" i="1"/>
  <c r="AB18" i="1"/>
  <c r="AD18" i="1"/>
  <c r="AC18" i="1"/>
  <c r="T114" i="1"/>
  <c r="U114" i="1"/>
  <c r="S114" i="1"/>
  <c r="R114" i="1"/>
  <c r="X109" i="1"/>
  <c r="Z109" i="1"/>
  <c r="Y109" i="1"/>
  <c r="W109" i="1"/>
  <c r="P105" i="1"/>
  <c r="O105" i="1"/>
  <c r="M105" i="1"/>
  <c r="N105" i="1"/>
  <c r="X100" i="1"/>
  <c r="Z100" i="1"/>
  <c r="W100" i="1"/>
  <c r="Y100" i="1"/>
  <c r="U96" i="1"/>
  <c r="R96" i="1"/>
  <c r="S96" i="1"/>
  <c r="T96" i="1"/>
  <c r="Z92" i="1"/>
  <c r="W92" i="1"/>
  <c r="X92" i="1"/>
  <c r="Y92" i="1"/>
  <c r="U87" i="1"/>
  <c r="R87" i="1"/>
  <c r="S87" i="1"/>
  <c r="T87" i="1"/>
  <c r="U83" i="1"/>
  <c r="R83" i="1"/>
  <c r="S83" i="1"/>
  <c r="T83" i="1"/>
  <c r="AE78" i="1"/>
  <c r="AB78" i="1"/>
  <c r="AD78" i="1"/>
  <c r="AC78" i="1"/>
  <c r="Y74" i="1"/>
  <c r="Z74" i="1"/>
  <c r="W74" i="1"/>
  <c r="X74" i="1"/>
  <c r="Z69" i="1"/>
  <c r="Y69" i="1"/>
  <c r="W69" i="1"/>
  <c r="X69" i="1"/>
  <c r="Z65" i="1"/>
  <c r="W65" i="1"/>
  <c r="X65" i="1"/>
  <c r="Y65" i="1"/>
  <c r="U60" i="1"/>
  <c r="R60" i="1"/>
  <c r="T60" i="1"/>
  <c r="S60" i="1"/>
  <c r="AE56" i="1"/>
  <c r="AD56" i="1"/>
  <c r="AC56" i="1"/>
  <c r="AB56" i="1"/>
  <c r="AE52" i="1"/>
  <c r="AC52" i="1"/>
  <c r="AD52" i="1"/>
  <c r="AB52" i="1"/>
  <c r="Z47" i="1"/>
  <c r="X47" i="1"/>
  <c r="W47" i="1"/>
  <c r="Y47" i="1"/>
  <c r="X43" i="1"/>
  <c r="Z43" i="1"/>
  <c r="W43" i="1"/>
  <c r="Y43" i="1"/>
  <c r="Z38" i="1"/>
  <c r="W38" i="1"/>
  <c r="X38" i="1"/>
  <c r="Y38" i="1"/>
  <c r="U34" i="1"/>
  <c r="R34" i="1"/>
  <c r="S34" i="1"/>
  <c r="T34" i="1"/>
  <c r="AD29" i="1"/>
  <c r="AE29" i="1"/>
  <c r="AB29" i="1"/>
  <c r="AC29" i="1"/>
  <c r="Y25" i="1"/>
  <c r="W25" i="1"/>
  <c r="Z25" i="1"/>
  <c r="X25" i="1"/>
  <c r="Z113" i="1"/>
  <c r="X113" i="1"/>
  <c r="W113" i="1"/>
  <c r="Y113" i="1"/>
  <c r="Z108" i="1"/>
  <c r="Y108" i="1"/>
  <c r="X108" i="1"/>
  <c r="W108" i="1"/>
  <c r="Z104" i="1"/>
  <c r="Y104" i="1"/>
  <c r="W104" i="1"/>
  <c r="X104" i="1"/>
  <c r="AE99" i="1"/>
  <c r="AB99" i="1"/>
  <c r="AC99" i="1"/>
  <c r="AD99" i="1"/>
  <c r="U95" i="1"/>
  <c r="R95" i="1"/>
  <c r="S95" i="1"/>
  <c r="T95" i="1"/>
  <c r="Z90" i="1"/>
  <c r="X90" i="1"/>
  <c r="Y90" i="1"/>
  <c r="W90" i="1"/>
  <c r="Z86" i="1"/>
  <c r="X86" i="1"/>
  <c r="Y86" i="1"/>
  <c r="W86" i="1"/>
  <c r="Z82" i="1"/>
  <c r="W82" i="1"/>
  <c r="Y82" i="1"/>
  <c r="X82" i="1"/>
  <c r="AC77" i="1"/>
  <c r="AB77" i="1"/>
  <c r="AD77" i="1"/>
  <c r="AE77" i="1"/>
  <c r="AC73" i="1"/>
  <c r="AE73" i="1"/>
  <c r="AB73" i="1"/>
  <c r="AD73" i="1"/>
  <c r="AE68" i="1"/>
  <c r="AC68" i="1"/>
  <c r="AB68" i="1"/>
  <c r="AD68" i="1"/>
  <c r="AE64" i="1"/>
  <c r="AB64" i="1"/>
  <c r="AC64" i="1"/>
  <c r="AD64" i="1"/>
  <c r="AC59" i="1"/>
  <c r="AD59" i="1"/>
  <c r="AB59" i="1"/>
  <c r="AE59" i="1"/>
  <c r="Z55" i="1"/>
  <c r="W55" i="1"/>
  <c r="X55" i="1"/>
  <c r="Y55" i="1"/>
  <c r="AE50" i="1"/>
  <c r="AB50" i="1"/>
  <c r="AD50" i="1"/>
  <c r="AC50" i="1"/>
  <c r="AE46" i="1"/>
  <c r="AB46" i="1"/>
  <c r="AC46" i="1"/>
  <c r="AD46" i="1"/>
  <c r="AE42" i="1"/>
  <c r="AB42" i="1"/>
  <c r="AD42" i="1"/>
  <c r="AC42" i="1"/>
  <c r="Z37" i="1"/>
  <c r="X37" i="1"/>
  <c r="W37" i="1"/>
  <c r="Y37" i="1"/>
  <c r="Y33" i="1"/>
  <c r="Z33" i="1"/>
  <c r="X33" i="1"/>
  <c r="W33" i="1"/>
  <c r="AE28" i="1"/>
  <c r="AC28" i="1"/>
  <c r="AB28" i="1"/>
  <c r="AD28" i="1"/>
  <c r="U20" i="1"/>
  <c r="T20" i="1"/>
  <c r="R20" i="1"/>
  <c r="S20" i="1"/>
  <c r="AE116" i="1"/>
  <c r="AD116" i="1"/>
  <c r="AB116" i="1"/>
  <c r="AC116" i="1"/>
  <c r="P112" i="1"/>
  <c r="M112" i="1"/>
  <c r="N112" i="1"/>
  <c r="O112" i="1"/>
  <c r="Z107" i="1"/>
  <c r="X107" i="1"/>
  <c r="W107" i="1"/>
  <c r="Y107" i="1"/>
  <c r="U103" i="1"/>
  <c r="T103" i="1"/>
  <c r="R103" i="1"/>
  <c r="S103" i="1"/>
  <c r="U98" i="1"/>
  <c r="R98" i="1"/>
  <c r="S98" i="1"/>
  <c r="T98" i="1"/>
  <c r="U94" i="1"/>
  <c r="T94" i="1"/>
  <c r="R94" i="1"/>
  <c r="S94" i="1"/>
  <c r="Z89" i="1"/>
  <c r="W89" i="1"/>
  <c r="X89" i="1"/>
  <c r="Y89" i="1"/>
  <c r="Z85" i="1"/>
  <c r="X85" i="1"/>
  <c r="Y85" i="1"/>
  <c r="W85" i="1"/>
  <c r="T80" i="1"/>
  <c r="S80" i="1"/>
  <c r="R80" i="1"/>
  <c r="U80" i="1"/>
  <c r="AE76" i="1"/>
  <c r="AB76" i="1"/>
  <c r="AD76" i="1"/>
  <c r="AC76" i="1"/>
  <c r="U72" i="1"/>
  <c r="R72" i="1"/>
  <c r="S72" i="1"/>
  <c r="T72" i="1"/>
  <c r="U67" i="1"/>
  <c r="S67" i="1"/>
  <c r="R67" i="1"/>
  <c r="T67" i="1"/>
  <c r="AB63" i="1"/>
  <c r="AE63" i="1"/>
  <c r="AD63" i="1"/>
  <c r="AC63" i="1"/>
  <c r="Z58" i="1"/>
  <c r="W58" i="1"/>
  <c r="X58" i="1"/>
  <c r="Y58" i="1"/>
  <c r="U54" i="1"/>
  <c r="S54" i="1"/>
  <c r="T54" i="1"/>
  <c r="R54" i="1"/>
  <c r="Y49" i="1"/>
  <c r="Z49" i="1"/>
  <c r="W49" i="1"/>
  <c r="X49" i="1"/>
  <c r="Z45" i="1"/>
  <c r="X45" i="1"/>
  <c r="W45" i="1"/>
  <c r="Y45" i="1"/>
  <c r="U40" i="1"/>
  <c r="R40" i="1"/>
  <c r="T40" i="1"/>
  <c r="S40" i="1"/>
  <c r="U36" i="1"/>
  <c r="R36" i="1"/>
  <c r="S36" i="1"/>
  <c r="T36" i="1"/>
  <c r="U32" i="1"/>
  <c r="R32" i="1"/>
  <c r="S32" i="1"/>
  <c r="T32" i="1"/>
  <c r="U27" i="1"/>
  <c r="S27" i="1"/>
  <c r="R27" i="1"/>
  <c r="T27" i="1"/>
  <c r="AE23" i="1"/>
  <c r="AB23" i="1"/>
  <c r="AD23" i="1"/>
  <c r="AC23" i="1"/>
  <c r="Z115" i="1"/>
  <c r="W115" i="1"/>
  <c r="X115" i="1"/>
  <c r="Y115" i="1"/>
  <c r="Z110" i="1"/>
  <c r="Y110" i="1"/>
  <c r="X110" i="1"/>
  <c r="W110" i="1"/>
  <c r="P106" i="1"/>
  <c r="N106" i="1"/>
  <c r="M106" i="1"/>
  <c r="O106" i="1"/>
  <c r="O102" i="1"/>
  <c r="P102" i="1"/>
  <c r="M102" i="1"/>
  <c r="N102" i="1"/>
  <c r="U97" i="1"/>
  <c r="R97" i="1"/>
  <c r="S97" i="1"/>
  <c r="T97" i="1"/>
  <c r="P93" i="1"/>
  <c r="N93" i="1"/>
  <c r="O93" i="1"/>
  <c r="M93" i="1"/>
  <c r="Z88" i="1"/>
  <c r="W88" i="1"/>
  <c r="X88" i="1"/>
  <c r="Y88" i="1"/>
  <c r="P84" i="1"/>
  <c r="M84" i="1"/>
  <c r="N84" i="1"/>
  <c r="O84" i="1"/>
  <c r="P79" i="1"/>
  <c r="M79" i="1"/>
  <c r="N79" i="1"/>
  <c r="O79" i="1"/>
  <c r="AE75" i="1"/>
  <c r="AC75" i="1"/>
  <c r="AB75" i="1"/>
  <c r="AD75" i="1"/>
  <c r="P70" i="1"/>
  <c r="O70" i="1"/>
  <c r="M70" i="1"/>
  <c r="N70" i="1"/>
  <c r="Z66" i="1"/>
  <c r="W66" i="1"/>
  <c r="Y66" i="1"/>
  <c r="X66" i="1"/>
  <c r="P62" i="1"/>
  <c r="O62" i="1"/>
  <c r="N62" i="1"/>
  <c r="M62" i="1"/>
  <c r="O57" i="1"/>
  <c r="P57" i="1"/>
  <c r="N57" i="1"/>
  <c r="M57" i="1"/>
  <c r="N53" i="1"/>
  <c r="P53" i="1"/>
  <c r="O53" i="1"/>
  <c r="M53" i="1"/>
  <c r="P48" i="1"/>
  <c r="M48" i="1"/>
  <c r="O48" i="1"/>
  <c r="N48" i="1"/>
  <c r="Z44" i="1"/>
  <c r="Y44" i="1"/>
  <c r="X44" i="1"/>
  <c r="W44" i="1"/>
  <c r="P39" i="1"/>
  <c r="O39" i="1"/>
  <c r="N39" i="1"/>
  <c r="M39" i="1"/>
  <c r="P35" i="1"/>
  <c r="M35" i="1"/>
  <c r="N35" i="1"/>
  <c r="O35" i="1"/>
  <c r="AE30" i="1"/>
  <c r="AD30" i="1"/>
  <c r="AB30" i="1"/>
  <c r="AC30" i="1"/>
  <c r="Z26" i="1"/>
  <c r="Y26" i="1"/>
  <c r="W26" i="1"/>
  <c r="X26" i="1"/>
  <c r="Z22" i="1"/>
  <c r="Y22" i="1"/>
  <c r="W22" i="1"/>
  <c r="X22" i="1"/>
  <c r="U18" i="1"/>
  <c r="S18" i="1"/>
  <c r="T18" i="1"/>
  <c r="R18" i="1"/>
  <c r="AD114" i="1"/>
  <c r="AB114" i="1"/>
  <c r="AC114" i="1"/>
  <c r="AE114" i="1"/>
  <c r="AC109" i="1"/>
  <c r="AD109" i="1"/>
  <c r="AB109" i="1"/>
  <c r="AE109" i="1"/>
  <c r="AE105" i="1"/>
  <c r="AB105" i="1"/>
  <c r="AC105" i="1"/>
  <c r="AD105" i="1"/>
  <c r="AE100" i="1"/>
  <c r="AC100" i="1"/>
  <c r="AB100" i="1"/>
  <c r="AD100" i="1"/>
  <c r="AE96" i="1"/>
  <c r="AB96" i="1"/>
  <c r="AD96" i="1"/>
  <c r="AC96" i="1"/>
  <c r="AE92" i="1"/>
  <c r="AB92" i="1"/>
  <c r="AD92" i="1"/>
  <c r="AC92" i="1"/>
  <c r="AE87" i="1"/>
  <c r="AB87" i="1"/>
  <c r="AC87" i="1"/>
  <c r="AD87" i="1"/>
  <c r="AD83" i="1"/>
  <c r="AB83" i="1"/>
  <c r="AC83" i="1"/>
  <c r="AE83" i="1"/>
  <c r="Z78" i="1"/>
  <c r="X78" i="1"/>
  <c r="W78" i="1"/>
  <c r="Y78" i="1"/>
  <c r="AE74" i="1"/>
  <c r="AC74" i="1"/>
  <c r="AD74" i="1"/>
  <c r="AB74" i="1"/>
  <c r="AD69" i="1"/>
  <c r="AE69" i="1"/>
  <c r="AC69" i="1"/>
  <c r="AB69" i="1"/>
  <c r="AE65" i="1"/>
  <c r="AC65" i="1"/>
  <c r="AB65" i="1"/>
  <c r="AD65" i="1"/>
  <c r="AE60" i="1"/>
  <c r="AC60" i="1"/>
  <c r="AD60" i="1"/>
  <c r="AB60" i="1"/>
  <c r="Z56" i="1"/>
  <c r="W56" i="1"/>
  <c r="X56" i="1"/>
  <c r="Y56" i="1"/>
  <c r="Z52" i="1"/>
  <c r="W52" i="1"/>
  <c r="X52" i="1"/>
  <c r="Y52" i="1"/>
  <c r="U47" i="1"/>
  <c r="R47" i="1"/>
  <c r="S47" i="1"/>
  <c r="T47" i="1"/>
  <c r="T43" i="1"/>
  <c r="S43" i="1"/>
  <c r="R43" i="1"/>
  <c r="U43" i="1"/>
  <c r="AE38" i="1"/>
  <c r="AB38" i="1"/>
  <c r="AC38" i="1"/>
  <c r="AD38" i="1"/>
  <c r="AE34" i="1"/>
  <c r="AD34" i="1"/>
  <c r="AB34" i="1"/>
  <c r="AC34" i="1"/>
  <c r="Z29" i="1"/>
  <c r="Y29" i="1"/>
  <c r="W29" i="1"/>
  <c r="X29" i="1"/>
  <c r="N113" i="1"/>
  <c r="M113" i="1"/>
  <c r="P113" i="1"/>
  <c r="O113" i="1"/>
  <c r="P108" i="1"/>
  <c r="M108" i="1"/>
  <c r="O108" i="1"/>
  <c r="N108" i="1"/>
  <c r="P104" i="1"/>
  <c r="M104" i="1"/>
  <c r="O104" i="1"/>
  <c r="N104" i="1"/>
  <c r="X99" i="1"/>
  <c r="W99" i="1"/>
  <c r="Y99" i="1"/>
  <c r="Z99" i="1"/>
  <c r="Z95" i="1"/>
  <c r="W95" i="1"/>
  <c r="X95" i="1"/>
  <c r="Y95" i="1"/>
  <c r="O90" i="1"/>
  <c r="P90" i="1"/>
  <c r="M90" i="1"/>
  <c r="N90" i="1"/>
  <c r="U86" i="1"/>
  <c r="S86" i="1"/>
  <c r="T86" i="1"/>
  <c r="R86" i="1"/>
  <c r="AE82" i="1"/>
  <c r="AC82" i="1"/>
  <c r="AB82" i="1"/>
  <c r="AD82" i="1"/>
  <c r="P77" i="1"/>
  <c r="M77" i="1"/>
  <c r="N77" i="1"/>
  <c r="O77" i="1"/>
  <c r="P73" i="1"/>
  <c r="O73" i="1"/>
  <c r="M73" i="1"/>
  <c r="N73" i="1"/>
  <c r="P68" i="1"/>
  <c r="N68" i="1"/>
  <c r="M68" i="1"/>
  <c r="O68" i="1"/>
  <c r="O64" i="1"/>
  <c r="P64" i="1"/>
  <c r="M64" i="1"/>
  <c r="N64" i="1"/>
  <c r="T59" i="1"/>
  <c r="S59" i="1"/>
  <c r="R59" i="1"/>
  <c r="U59" i="1"/>
  <c r="P55" i="1"/>
  <c r="N55" i="1"/>
  <c r="M55" i="1"/>
  <c r="O55" i="1"/>
  <c r="P50" i="1"/>
  <c r="O50" i="1"/>
  <c r="N50" i="1"/>
  <c r="M50" i="1"/>
  <c r="O46" i="1"/>
  <c r="M46" i="1"/>
  <c r="P46" i="1"/>
  <c r="N46" i="1"/>
  <c r="U42" i="1"/>
  <c r="R42" i="1"/>
  <c r="S42" i="1"/>
  <c r="T42" i="1"/>
  <c r="N37" i="1"/>
  <c r="O37" i="1"/>
  <c r="P37" i="1"/>
  <c r="M37" i="1"/>
  <c r="U33" i="1"/>
  <c r="R33" i="1"/>
  <c r="T33" i="1"/>
  <c r="S33" i="1"/>
  <c r="O28" i="1"/>
  <c r="P28" i="1"/>
  <c r="M28" i="1"/>
  <c r="N28" i="1"/>
  <c r="Y24" i="1"/>
  <c r="W24" i="1"/>
  <c r="X24" i="1"/>
  <c r="Z24" i="1"/>
  <c r="Y20" i="1"/>
  <c r="Z20" i="1"/>
  <c r="W20" i="1"/>
  <c r="X20" i="1"/>
  <c r="Z116" i="1"/>
  <c r="W116" i="1"/>
  <c r="Y116" i="1"/>
  <c r="X116" i="1"/>
  <c r="Z112" i="1"/>
  <c r="W112" i="1"/>
  <c r="X112" i="1"/>
  <c r="Y112" i="1"/>
  <c r="AD107" i="1"/>
  <c r="AB107" i="1"/>
  <c r="AE107" i="1"/>
  <c r="AC107" i="1"/>
  <c r="AD103" i="1"/>
  <c r="AE103" i="1"/>
  <c r="AB103" i="1"/>
  <c r="AC103" i="1"/>
  <c r="Z98" i="1"/>
  <c r="X98" i="1"/>
  <c r="W98" i="1"/>
  <c r="Y98" i="1"/>
  <c r="Z94" i="1"/>
  <c r="W94" i="1"/>
  <c r="X94" i="1"/>
  <c r="Y94" i="1"/>
  <c r="AD89" i="1"/>
  <c r="AB89" i="1"/>
  <c r="AE89" i="1"/>
  <c r="AC89" i="1"/>
  <c r="AE85" i="1"/>
  <c r="AB85" i="1"/>
  <c r="AD85" i="1"/>
  <c r="AC85" i="1"/>
  <c r="AE80" i="1"/>
  <c r="AD80" i="1"/>
  <c r="AC80" i="1"/>
  <c r="AB80" i="1"/>
  <c r="U76" i="1"/>
  <c r="R76" i="1"/>
  <c r="T76" i="1"/>
  <c r="S76" i="1"/>
  <c r="Z72" i="1"/>
  <c r="Y72" i="1"/>
  <c r="X72" i="1"/>
  <c r="W72" i="1"/>
  <c r="AE67" i="1"/>
  <c r="AB67" i="1"/>
  <c r="AD67" i="1"/>
  <c r="AC67" i="1"/>
  <c r="X63" i="1"/>
  <c r="W63" i="1"/>
  <c r="Z63" i="1"/>
  <c r="Y63" i="1"/>
  <c r="AE58" i="1"/>
  <c r="AB58" i="1"/>
  <c r="AD58" i="1"/>
  <c r="AC58" i="1"/>
  <c r="AE54" i="1"/>
  <c r="AB54" i="1"/>
  <c r="AC54" i="1"/>
  <c r="AD54" i="1"/>
  <c r="AD49" i="1"/>
  <c r="AB49" i="1"/>
  <c r="AC49" i="1"/>
  <c r="AE49" i="1"/>
  <c r="AE45" i="1"/>
  <c r="AC45" i="1"/>
  <c r="AD45" i="1"/>
  <c r="AB45" i="1"/>
  <c r="Z40" i="1"/>
  <c r="X40" i="1"/>
  <c r="Y40" i="1"/>
  <c r="W40" i="1"/>
  <c r="AE36" i="1"/>
  <c r="AD36" i="1"/>
  <c r="AB36" i="1"/>
  <c r="AC36" i="1"/>
  <c r="AE32" i="1"/>
  <c r="AB32" i="1"/>
  <c r="AC32" i="1"/>
  <c r="AD32" i="1"/>
  <c r="AE27" i="1"/>
  <c r="AB27" i="1"/>
  <c r="AD27" i="1"/>
  <c r="AC27" i="1"/>
  <c r="Z19" i="1"/>
  <c r="W19" i="1"/>
  <c r="Y19" i="1"/>
  <c r="X19" i="1"/>
  <c r="P115" i="1"/>
  <c r="M115" i="1"/>
  <c r="N115" i="1"/>
  <c r="O115" i="1"/>
  <c r="P110" i="1"/>
  <c r="N110" i="1"/>
  <c r="O110" i="1"/>
  <c r="M110" i="1"/>
  <c r="U106" i="1"/>
  <c r="R106" i="1"/>
  <c r="T106" i="1"/>
  <c r="S106" i="1"/>
  <c r="U102" i="1"/>
  <c r="R102" i="1"/>
  <c r="S102" i="1"/>
  <c r="T102" i="1"/>
  <c r="P97" i="1"/>
  <c r="O97" i="1"/>
  <c r="M97" i="1"/>
  <c r="N97" i="1"/>
  <c r="T93" i="1"/>
  <c r="R93" i="1"/>
  <c r="U93" i="1"/>
  <c r="S93" i="1"/>
  <c r="P88" i="1"/>
  <c r="M88" i="1"/>
  <c r="N88" i="1"/>
  <c r="O88" i="1"/>
  <c r="Y84" i="1"/>
  <c r="Z84" i="1"/>
  <c r="X84" i="1"/>
  <c r="W84" i="1"/>
  <c r="U79" i="1"/>
  <c r="R79" i="1"/>
  <c r="T79" i="1"/>
  <c r="S79" i="1"/>
  <c r="P75" i="1"/>
  <c r="M75" i="1"/>
  <c r="N75" i="1"/>
  <c r="O75" i="1"/>
  <c r="S70" i="1"/>
  <c r="R70" i="1"/>
  <c r="U70" i="1"/>
  <c r="T70" i="1"/>
  <c r="U66" i="1"/>
  <c r="R66" i="1"/>
  <c r="T66" i="1"/>
  <c r="S66" i="1"/>
  <c r="Z62" i="1"/>
  <c r="X62" i="1"/>
  <c r="Y62" i="1"/>
  <c r="W62" i="1"/>
  <c r="Z57" i="1"/>
  <c r="W57" i="1"/>
  <c r="X57" i="1"/>
  <c r="Y57" i="1"/>
  <c r="Z53" i="1"/>
  <c r="X53" i="1"/>
  <c r="W53" i="1"/>
  <c r="Y53" i="1"/>
  <c r="Z48" i="1"/>
  <c r="W48" i="1"/>
  <c r="Y48" i="1"/>
  <c r="X48" i="1"/>
  <c r="AE44" i="1"/>
  <c r="AD44" i="1"/>
  <c r="AB44" i="1"/>
  <c r="AC44" i="1"/>
  <c r="T39" i="1"/>
  <c r="U39" i="1"/>
  <c r="R39" i="1"/>
  <c r="S39" i="1"/>
  <c r="Z35" i="1"/>
  <c r="Y35" i="1"/>
  <c r="X35" i="1"/>
  <c r="W35" i="1"/>
  <c r="P30" i="1"/>
  <c r="O30" i="1"/>
  <c r="N30" i="1"/>
  <c r="M30" i="1"/>
  <c r="U26" i="1"/>
  <c r="T26" i="1"/>
  <c r="R26" i="1"/>
  <c r="S26" i="1"/>
  <c r="U22" i="1"/>
  <c r="R22" i="1"/>
  <c r="S22" i="1"/>
  <c r="T22" i="1"/>
  <c r="Z114" i="1"/>
  <c r="W114" i="1"/>
  <c r="X114" i="1"/>
  <c r="Y114" i="1"/>
  <c r="N109" i="1"/>
  <c r="O109" i="1"/>
  <c r="P109" i="1"/>
  <c r="M109" i="1"/>
  <c r="U105" i="1"/>
  <c r="S105" i="1"/>
  <c r="R105" i="1"/>
  <c r="T105" i="1"/>
  <c r="P100" i="1"/>
  <c r="M100" i="1"/>
  <c r="O100" i="1"/>
  <c r="N100" i="1"/>
  <c r="Z96" i="1"/>
  <c r="Y96" i="1"/>
  <c r="X96" i="1"/>
  <c r="W96" i="1"/>
  <c r="U92" i="1"/>
  <c r="R92" i="1"/>
  <c r="S92" i="1"/>
  <c r="T92" i="1"/>
  <c r="Z87" i="1"/>
  <c r="W87" i="1"/>
  <c r="X87" i="1"/>
  <c r="Y87" i="1"/>
  <c r="P83" i="1"/>
  <c r="M83" i="1"/>
  <c r="N83" i="1"/>
  <c r="O83" i="1"/>
  <c r="P78" i="1"/>
  <c r="M78" i="1"/>
  <c r="N78" i="1"/>
  <c r="O78" i="1"/>
  <c r="P74" i="1"/>
  <c r="N74" i="1"/>
  <c r="O74" i="1"/>
  <c r="M74" i="1"/>
  <c r="P69" i="1"/>
  <c r="M69" i="1"/>
  <c r="N69" i="1"/>
  <c r="O69" i="1"/>
  <c r="N65" i="1"/>
  <c r="P65" i="1"/>
  <c r="M65" i="1"/>
  <c r="O65" i="1"/>
  <c r="O60" i="1"/>
  <c r="P60" i="1"/>
  <c r="N60" i="1"/>
  <c r="M60" i="1"/>
  <c r="P56" i="1"/>
  <c r="O56" i="1"/>
  <c r="M56" i="1"/>
  <c r="N56" i="1"/>
  <c r="P52" i="1"/>
  <c r="M52" i="1"/>
  <c r="N52" i="1"/>
  <c r="O52" i="1"/>
  <c r="P47" i="1"/>
  <c r="N47" i="1"/>
  <c r="M47" i="1"/>
  <c r="O47" i="1"/>
  <c r="AC43" i="1"/>
  <c r="AB43" i="1"/>
  <c r="AD43" i="1"/>
  <c r="AE43" i="1"/>
  <c r="U38" i="1"/>
  <c r="T38" i="1"/>
  <c r="R38" i="1"/>
  <c r="S38" i="1"/>
  <c r="P34" i="1"/>
  <c r="N34" i="1"/>
  <c r="O34" i="1"/>
  <c r="M34" i="1"/>
  <c r="N29" i="1"/>
  <c r="M29" i="1"/>
  <c r="O29" i="1"/>
  <c r="P29" i="1"/>
  <c r="U25" i="1"/>
  <c r="R25" i="1"/>
  <c r="T25" i="1"/>
  <c r="S25" i="1"/>
  <c r="U113" i="1"/>
  <c r="R113" i="1"/>
  <c r="S113" i="1"/>
  <c r="T113" i="1"/>
  <c r="AE108" i="1"/>
  <c r="AB108" i="1"/>
  <c r="AD108" i="1"/>
  <c r="AC108" i="1"/>
  <c r="U104" i="1"/>
  <c r="R104" i="1"/>
  <c r="T104" i="1"/>
  <c r="S104" i="1"/>
  <c r="N99" i="1"/>
  <c r="M99" i="1"/>
  <c r="O99" i="1"/>
  <c r="P99" i="1"/>
  <c r="AE95" i="1"/>
  <c r="AB95" i="1"/>
  <c r="AC95" i="1"/>
  <c r="AD95" i="1"/>
  <c r="AE90" i="1"/>
  <c r="AC90" i="1"/>
  <c r="AD90" i="1"/>
  <c r="AB90" i="1"/>
  <c r="AE86" i="1"/>
  <c r="AB86" i="1"/>
  <c r="AC86" i="1"/>
  <c r="AD86" i="1"/>
  <c r="P82" i="1"/>
  <c r="M82" i="1"/>
  <c r="N82" i="1"/>
  <c r="O82" i="1"/>
  <c r="U77" i="1"/>
  <c r="S77" i="1"/>
  <c r="T77" i="1"/>
  <c r="R77" i="1"/>
  <c r="Z73" i="1"/>
  <c r="X73" i="1"/>
  <c r="W73" i="1"/>
  <c r="Y73" i="1"/>
  <c r="U68" i="1"/>
  <c r="T68" i="1"/>
  <c r="S68" i="1"/>
  <c r="R68" i="1"/>
  <c r="U64" i="1"/>
  <c r="R64" i="1"/>
  <c r="T64" i="1"/>
  <c r="S64" i="1"/>
  <c r="P59" i="1"/>
  <c r="N59" i="1"/>
  <c r="O59" i="1"/>
  <c r="M59" i="1"/>
  <c r="U55" i="1"/>
  <c r="S55" i="1"/>
  <c r="R55" i="1"/>
  <c r="T55" i="1"/>
  <c r="U50" i="1"/>
  <c r="T50" i="1"/>
  <c r="S50" i="1"/>
  <c r="R50" i="1"/>
  <c r="U46" i="1"/>
  <c r="R46" i="1"/>
  <c r="T46" i="1"/>
  <c r="S46" i="1"/>
  <c r="Z42" i="1"/>
  <c r="W42" i="1"/>
  <c r="X42" i="1"/>
  <c r="Y42" i="1"/>
  <c r="AE37" i="1"/>
  <c r="AC37" i="1"/>
  <c r="AB37" i="1"/>
  <c r="AD37" i="1"/>
  <c r="N33" i="1"/>
  <c r="P33" i="1"/>
  <c r="O33" i="1"/>
  <c r="M33" i="1"/>
  <c r="Z28" i="1"/>
  <c r="W28" i="1"/>
  <c r="X28" i="1"/>
  <c r="Y28" i="1"/>
  <c r="U24" i="1"/>
  <c r="T24" i="1"/>
  <c r="R24" i="1"/>
  <c r="S24" i="1"/>
  <c r="AE20" i="1"/>
  <c r="AC20" i="1"/>
  <c r="AD20" i="1"/>
  <c r="AB20" i="1"/>
  <c r="N20" i="1"/>
  <c r="O20" i="1"/>
  <c r="O26" i="1"/>
  <c r="N26" i="1"/>
  <c r="P26" i="1"/>
  <c r="O22" i="1"/>
  <c r="N22" i="1"/>
  <c r="P22" i="1"/>
  <c r="N24" i="1"/>
  <c r="O24" i="1"/>
  <c r="P24" i="1"/>
  <c r="O18" i="1"/>
  <c r="N18" i="1"/>
  <c r="N19" i="1"/>
  <c r="O19" i="1"/>
  <c r="N23" i="1"/>
  <c r="O23" i="1"/>
  <c r="P23" i="1"/>
  <c r="P25" i="1"/>
  <c r="O25" i="1"/>
  <c r="N25" i="1"/>
  <c r="M20" i="1"/>
  <c r="P20" i="1"/>
  <c r="M19" i="1"/>
  <c r="P19" i="1"/>
  <c r="M18" i="1"/>
  <c r="P18" i="1"/>
  <c r="E124" i="5" l="1"/>
  <c r="E117" i="5"/>
  <c r="E110" i="5"/>
  <c r="E94" i="5"/>
  <c r="E85" i="5"/>
  <c r="E76" i="5"/>
  <c r="E67" i="5"/>
  <c r="E58" i="5"/>
  <c r="E49" i="5"/>
  <c r="E40" i="5"/>
  <c r="E31" i="5"/>
  <c r="E22" i="5"/>
  <c r="E12" i="5"/>
  <c r="E15" i="5"/>
  <c r="E78" i="5"/>
  <c r="E106" i="5"/>
  <c r="E107" i="5"/>
  <c r="E108" i="5"/>
  <c r="E109" i="5"/>
  <c r="E113" i="5"/>
  <c r="E114" i="5"/>
  <c r="E112" i="5"/>
  <c r="E90" i="5"/>
  <c r="E91" i="5"/>
  <c r="E92" i="5"/>
  <c r="E93" i="5"/>
  <c r="E97" i="5"/>
  <c r="E98" i="5"/>
  <c r="E96" i="5"/>
  <c r="E122" i="5"/>
  <c r="E123" i="5"/>
  <c r="E127" i="5"/>
  <c r="E128" i="5"/>
  <c r="E126" i="5"/>
  <c r="E115" i="5"/>
  <c r="E116" i="5"/>
  <c r="E120" i="5"/>
  <c r="E121" i="5"/>
  <c r="E119" i="5"/>
  <c r="E99" i="5"/>
  <c r="E100" i="5"/>
  <c r="E104" i="5"/>
  <c r="E105" i="5"/>
  <c r="E103" i="5"/>
  <c r="E81" i="5"/>
  <c r="E82" i="5"/>
  <c r="E83" i="5"/>
  <c r="E84" i="5"/>
  <c r="E88" i="5"/>
  <c r="E89" i="5"/>
  <c r="E87" i="5"/>
  <c r="E72" i="5"/>
  <c r="E73" i="5"/>
  <c r="E80" i="5"/>
  <c r="E79" i="5"/>
  <c r="E77" i="5"/>
  <c r="E75" i="5"/>
  <c r="E74" i="5"/>
  <c r="E63" i="5"/>
  <c r="E64" i="5"/>
  <c r="E71" i="5"/>
  <c r="E70" i="5"/>
  <c r="E69" i="5"/>
  <c r="E68" i="5"/>
  <c r="E66" i="5"/>
  <c r="E65" i="5"/>
  <c r="E54" i="5"/>
  <c r="E55" i="5"/>
  <c r="E62" i="5"/>
  <c r="E61" i="5"/>
  <c r="E60" i="5"/>
  <c r="E59" i="5"/>
  <c r="E57" i="5"/>
  <c r="E56" i="5"/>
  <c r="E45" i="5"/>
  <c r="E46" i="5"/>
  <c r="E53" i="5"/>
  <c r="E52" i="5"/>
  <c r="E51" i="5"/>
  <c r="E50" i="5"/>
  <c r="E48" i="5"/>
  <c r="E47" i="5"/>
  <c r="E36" i="5"/>
  <c r="E37" i="5"/>
  <c r="E44" i="5"/>
  <c r="E43" i="5"/>
  <c r="E42" i="5"/>
  <c r="E41" i="5"/>
  <c r="E39" i="5"/>
  <c r="E38" i="5"/>
  <c r="E27" i="5"/>
  <c r="E28" i="5"/>
  <c r="E35" i="5"/>
  <c r="E34" i="5"/>
  <c r="E33" i="5"/>
  <c r="E32" i="5"/>
  <c r="E30" i="5"/>
  <c r="E29" i="5"/>
  <c r="E18" i="5"/>
  <c r="E19" i="5"/>
  <c r="E26" i="5"/>
  <c r="E25" i="5"/>
  <c r="E24" i="5"/>
  <c r="E23" i="5"/>
  <c r="E21" i="5"/>
  <c r="E20" i="5"/>
  <c r="E9" i="5"/>
  <c r="E10" i="5"/>
  <c r="E17" i="5"/>
  <c r="E16" i="5"/>
  <c r="E14" i="5"/>
  <c r="E13" i="5"/>
  <c r="E11" i="5"/>
  <c r="Z13" i="5" l="1"/>
  <c r="U13" i="5"/>
  <c r="Z19" i="5"/>
  <c r="P19" i="5"/>
  <c r="K19" i="5"/>
  <c r="U19" i="5"/>
  <c r="U28" i="5"/>
  <c r="P28" i="5"/>
  <c r="K28" i="5"/>
  <c r="Z28" i="5"/>
  <c r="U50" i="5"/>
  <c r="K50" i="5"/>
  <c r="Z50" i="5"/>
  <c r="P50" i="5"/>
  <c r="P55" i="5"/>
  <c r="K55" i="5"/>
  <c r="Z55" i="5"/>
  <c r="U55" i="5"/>
  <c r="Z64" i="5"/>
  <c r="U64" i="5"/>
  <c r="K64" i="5"/>
  <c r="P64" i="5"/>
  <c r="Z84" i="5"/>
  <c r="K84" i="5"/>
  <c r="U84" i="5"/>
  <c r="P84" i="5"/>
  <c r="Z99" i="5"/>
  <c r="U99" i="5"/>
  <c r="K99" i="5"/>
  <c r="P99" i="5"/>
  <c r="U127" i="5"/>
  <c r="P127" i="5"/>
  <c r="K127" i="5"/>
  <c r="Z127" i="5"/>
  <c r="U91" i="5"/>
  <c r="Z91" i="5"/>
  <c r="P91" i="5"/>
  <c r="K91" i="5"/>
  <c r="U106" i="5"/>
  <c r="K106" i="5"/>
  <c r="Z106" i="5"/>
  <c r="P106" i="5"/>
  <c r="U58" i="5"/>
  <c r="K58" i="5"/>
  <c r="Z58" i="5"/>
  <c r="P58" i="5"/>
  <c r="P9" i="5"/>
  <c r="N9" i="5" s="1"/>
  <c r="U9" i="5"/>
  <c r="Z9" i="5"/>
  <c r="Z24" i="5"/>
  <c r="U24" i="5"/>
  <c r="P24" i="5"/>
  <c r="K24" i="5"/>
  <c r="Z18" i="5"/>
  <c r="U18" i="5"/>
  <c r="P18" i="5"/>
  <c r="K18" i="5"/>
  <c r="U33" i="5"/>
  <c r="Z33" i="5"/>
  <c r="K33" i="5"/>
  <c r="P33" i="5"/>
  <c r="P27" i="5"/>
  <c r="U27" i="5"/>
  <c r="K27" i="5"/>
  <c r="Z27" i="5"/>
  <c r="U42" i="5"/>
  <c r="K42" i="5"/>
  <c r="Z42" i="5"/>
  <c r="P42" i="5"/>
  <c r="U36" i="5"/>
  <c r="P36" i="5"/>
  <c r="K36" i="5"/>
  <c r="Z36" i="5"/>
  <c r="Z51" i="5"/>
  <c r="P51" i="5"/>
  <c r="K51" i="5"/>
  <c r="U51" i="5"/>
  <c r="P45" i="5"/>
  <c r="U45" i="5"/>
  <c r="K45" i="5"/>
  <c r="Z45" i="5"/>
  <c r="P60" i="5"/>
  <c r="K60" i="5"/>
  <c r="Z60" i="5"/>
  <c r="U60" i="5"/>
  <c r="K54" i="5"/>
  <c r="Z54" i="5"/>
  <c r="U54" i="5"/>
  <c r="P54" i="5"/>
  <c r="U69" i="5"/>
  <c r="K69" i="5"/>
  <c r="P69" i="5"/>
  <c r="Z69" i="5"/>
  <c r="U63" i="5"/>
  <c r="Z63" i="5"/>
  <c r="P63" i="5"/>
  <c r="K63" i="5"/>
  <c r="U79" i="5"/>
  <c r="P79" i="5"/>
  <c r="K79" i="5"/>
  <c r="Z79" i="5"/>
  <c r="Z87" i="5"/>
  <c r="K87" i="5"/>
  <c r="U87" i="5"/>
  <c r="P87" i="5"/>
  <c r="P83" i="5"/>
  <c r="U83" i="5"/>
  <c r="K83" i="5"/>
  <c r="Z83" i="5"/>
  <c r="U105" i="5"/>
  <c r="K105" i="5"/>
  <c r="P105" i="5"/>
  <c r="Z105" i="5"/>
  <c r="U119" i="5"/>
  <c r="Z119" i="5"/>
  <c r="K119" i="5"/>
  <c r="P119" i="5"/>
  <c r="Z115" i="5"/>
  <c r="K115" i="5"/>
  <c r="U115" i="5"/>
  <c r="P115" i="5"/>
  <c r="Z123" i="5"/>
  <c r="U123" i="5"/>
  <c r="K123" i="5"/>
  <c r="P123" i="5"/>
  <c r="Z97" i="5"/>
  <c r="P97" i="5"/>
  <c r="K97" i="5"/>
  <c r="U97" i="5"/>
  <c r="U90" i="5"/>
  <c r="P90" i="5"/>
  <c r="Z90" i="5"/>
  <c r="K90" i="5"/>
  <c r="K109" i="5"/>
  <c r="Z109" i="5"/>
  <c r="U109" i="5"/>
  <c r="P109" i="5"/>
  <c r="U78" i="5"/>
  <c r="K78" i="5"/>
  <c r="P78" i="5"/>
  <c r="Z78" i="5"/>
  <c r="K31" i="5"/>
  <c r="P31" i="5"/>
  <c r="U31" i="5"/>
  <c r="Z31" i="5"/>
  <c r="P67" i="5"/>
  <c r="K67" i="5"/>
  <c r="Z67" i="5"/>
  <c r="U67" i="5"/>
  <c r="Z110" i="5"/>
  <c r="P110" i="5"/>
  <c r="U110" i="5"/>
  <c r="K110" i="5"/>
  <c r="Z23" i="5"/>
  <c r="U23" i="5"/>
  <c r="K23" i="5"/>
  <c r="P23" i="5"/>
  <c r="K41" i="5"/>
  <c r="U41" i="5"/>
  <c r="P41" i="5"/>
  <c r="Z41" i="5"/>
  <c r="U46" i="5"/>
  <c r="P46" i="5"/>
  <c r="Z46" i="5"/>
  <c r="K46" i="5"/>
  <c r="P68" i="5"/>
  <c r="K68" i="5"/>
  <c r="Z68" i="5"/>
  <c r="U68" i="5"/>
  <c r="P77" i="5"/>
  <c r="K77" i="5"/>
  <c r="Z77" i="5"/>
  <c r="U77" i="5"/>
  <c r="P103" i="5"/>
  <c r="U103" i="5"/>
  <c r="Z103" i="5"/>
  <c r="K103" i="5"/>
  <c r="U116" i="5"/>
  <c r="Z116" i="5"/>
  <c r="K116" i="5"/>
  <c r="P116" i="5"/>
  <c r="U98" i="5"/>
  <c r="P98" i="5"/>
  <c r="Z98" i="5"/>
  <c r="K98" i="5"/>
  <c r="Z113" i="5"/>
  <c r="K113" i="5"/>
  <c r="U113" i="5"/>
  <c r="P113" i="5"/>
  <c r="U94" i="5"/>
  <c r="P94" i="5"/>
  <c r="Z94" i="5"/>
  <c r="K94" i="5"/>
  <c r="Z20" i="5"/>
  <c r="P20" i="5"/>
  <c r="K20" i="5"/>
  <c r="U20" i="5"/>
  <c r="U29" i="5"/>
  <c r="P29" i="5"/>
  <c r="K29" i="5"/>
  <c r="Z29" i="5"/>
  <c r="U34" i="5"/>
  <c r="P34" i="5"/>
  <c r="K34" i="5"/>
  <c r="Z34" i="5"/>
  <c r="P38" i="5"/>
  <c r="K38" i="5"/>
  <c r="Z38" i="5"/>
  <c r="U38" i="5"/>
  <c r="K43" i="5"/>
  <c r="Z43" i="5"/>
  <c r="U43" i="5"/>
  <c r="P43" i="5"/>
  <c r="P47" i="5"/>
  <c r="Z47" i="5"/>
  <c r="K47" i="5"/>
  <c r="U47" i="5"/>
  <c r="Z52" i="5"/>
  <c r="U52" i="5"/>
  <c r="K52" i="5"/>
  <c r="P52" i="5"/>
  <c r="P56" i="5"/>
  <c r="K56" i="5"/>
  <c r="U56" i="5"/>
  <c r="Z56" i="5"/>
  <c r="K61" i="5"/>
  <c r="U61" i="5"/>
  <c r="Z61" i="5"/>
  <c r="P61" i="5"/>
  <c r="P65" i="5"/>
  <c r="K65" i="5"/>
  <c r="U65" i="5"/>
  <c r="Z65" i="5"/>
  <c r="Z70" i="5"/>
  <c r="K70" i="5"/>
  <c r="U70" i="5"/>
  <c r="P70" i="5"/>
  <c r="Z74" i="5"/>
  <c r="P74" i="5"/>
  <c r="U74" i="5"/>
  <c r="K74" i="5"/>
  <c r="U80" i="5"/>
  <c r="K80" i="5"/>
  <c r="Z80" i="5"/>
  <c r="P80" i="5"/>
  <c r="P89" i="5"/>
  <c r="Z89" i="5"/>
  <c r="U89" i="5"/>
  <c r="K89" i="5"/>
  <c r="P82" i="5"/>
  <c r="Z82" i="5"/>
  <c r="K82" i="5"/>
  <c r="U82" i="5"/>
  <c r="U104" i="5"/>
  <c r="K104" i="5"/>
  <c r="Z104" i="5"/>
  <c r="P104" i="5"/>
  <c r="Z121" i="5"/>
  <c r="P121" i="5"/>
  <c r="K121" i="5"/>
  <c r="U121" i="5"/>
  <c r="K126" i="5"/>
  <c r="P126" i="5"/>
  <c r="Z126" i="5"/>
  <c r="U126" i="5"/>
  <c r="P122" i="5"/>
  <c r="K122" i="5"/>
  <c r="Z122" i="5"/>
  <c r="U122" i="5"/>
  <c r="Z93" i="5"/>
  <c r="U93" i="5"/>
  <c r="K93" i="5"/>
  <c r="P93" i="5"/>
  <c r="P112" i="5"/>
  <c r="U112" i="5"/>
  <c r="K112" i="5"/>
  <c r="Z112" i="5"/>
  <c r="U108" i="5"/>
  <c r="P108" i="5"/>
  <c r="K108" i="5"/>
  <c r="Z108" i="5"/>
  <c r="Z15" i="5"/>
  <c r="U15" i="5"/>
  <c r="Z40" i="5"/>
  <c r="U40" i="5"/>
  <c r="K40" i="5"/>
  <c r="P40" i="5"/>
  <c r="P76" i="5"/>
  <c r="K76" i="5"/>
  <c r="Z76" i="5"/>
  <c r="U76" i="5"/>
  <c r="Z117" i="5"/>
  <c r="P117" i="5"/>
  <c r="U117" i="5"/>
  <c r="K117" i="5"/>
  <c r="Z10" i="5"/>
  <c r="U10" i="5"/>
  <c r="Z32" i="5"/>
  <c r="P32" i="5"/>
  <c r="K32" i="5"/>
  <c r="U32" i="5"/>
  <c r="Z37" i="5"/>
  <c r="K37" i="5"/>
  <c r="U37" i="5"/>
  <c r="P37" i="5"/>
  <c r="K59" i="5"/>
  <c r="Z59" i="5"/>
  <c r="P59" i="5"/>
  <c r="U59" i="5"/>
  <c r="Z72" i="5"/>
  <c r="P72" i="5"/>
  <c r="K72" i="5"/>
  <c r="U72" i="5"/>
  <c r="U22" i="5"/>
  <c r="K22" i="5"/>
  <c r="Z22" i="5"/>
  <c r="P22" i="5"/>
  <c r="Z14" i="5"/>
  <c r="U14" i="5"/>
  <c r="U16" i="5"/>
  <c r="Z16" i="5"/>
  <c r="Z25" i="5"/>
  <c r="P25" i="5"/>
  <c r="K25" i="5"/>
  <c r="U25" i="5"/>
  <c r="Z11" i="5"/>
  <c r="U11" i="5"/>
  <c r="Z17" i="5"/>
  <c r="U17" i="5"/>
  <c r="U21" i="5"/>
  <c r="K21" i="5"/>
  <c r="Z21" i="5"/>
  <c r="P21" i="5"/>
  <c r="Z26" i="5"/>
  <c r="P26" i="5"/>
  <c r="K26" i="5"/>
  <c r="U26" i="5"/>
  <c r="P30" i="5"/>
  <c r="Z30" i="5"/>
  <c r="U30" i="5"/>
  <c r="K30" i="5"/>
  <c r="U35" i="5"/>
  <c r="P35" i="5"/>
  <c r="K35" i="5"/>
  <c r="Z35" i="5"/>
  <c r="U39" i="5"/>
  <c r="P39" i="5"/>
  <c r="Z39" i="5"/>
  <c r="K39" i="5"/>
  <c r="K44" i="5"/>
  <c r="P44" i="5"/>
  <c r="Z44" i="5"/>
  <c r="U44" i="5"/>
  <c r="K48" i="5"/>
  <c r="U48" i="5"/>
  <c r="Z48" i="5"/>
  <c r="P48" i="5"/>
  <c r="P53" i="5"/>
  <c r="U53" i="5"/>
  <c r="Z53" i="5"/>
  <c r="K53" i="5"/>
  <c r="Z57" i="5"/>
  <c r="P57" i="5"/>
  <c r="K57" i="5"/>
  <c r="U57" i="5"/>
  <c r="Z62" i="5"/>
  <c r="P62" i="5"/>
  <c r="U62" i="5"/>
  <c r="K62" i="5"/>
  <c r="U66" i="5"/>
  <c r="K66" i="5"/>
  <c r="Z66" i="5"/>
  <c r="P66" i="5"/>
  <c r="Z71" i="5"/>
  <c r="K71" i="5"/>
  <c r="U71" i="5"/>
  <c r="P71" i="5"/>
  <c r="K75" i="5"/>
  <c r="U75" i="5"/>
  <c r="Z75" i="5"/>
  <c r="P75" i="5"/>
  <c r="U73" i="5"/>
  <c r="K73" i="5"/>
  <c r="Z73" i="5"/>
  <c r="P73" i="5"/>
  <c r="Z88" i="5"/>
  <c r="K88" i="5"/>
  <c r="U88" i="5"/>
  <c r="P88" i="5"/>
  <c r="Z81" i="5"/>
  <c r="U81" i="5"/>
  <c r="P81" i="5"/>
  <c r="K81" i="5"/>
  <c r="U100" i="5"/>
  <c r="K100" i="5"/>
  <c r="P100" i="5"/>
  <c r="Z100" i="5"/>
  <c r="P120" i="5"/>
  <c r="K120" i="5"/>
  <c r="Z120" i="5"/>
  <c r="U120" i="5"/>
  <c r="Z128" i="5"/>
  <c r="U128" i="5"/>
  <c r="K128" i="5"/>
  <c r="P128" i="5"/>
  <c r="P96" i="5"/>
  <c r="Z96" i="5"/>
  <c r="K96" i="5"/>
  <c r="U96" i="5"/>
  <c r="P92" i="5"/>
  <c r="Z92" i="5"/>
  <c r="K92" i="5"/>
  <c r="U92" i="5"/>
  <c r="P114" i="5"/>
  <c r="U114" i="5"/>
  <c r="Z114" i="5"/>
  <c r="K114" i="5"/>
  <c r="U107" i="5"/>
  <c r="P107" i="5"/>
  <c r="Z107" i="5"/>
  <c r="K107" i="5"/>
  <c r="Z12" i="5"/>
  <c r="U12" i="5"/>
  <c r="U49" i="5"/>
  <c r="K49" i="5"/>
  <c r="Z49" i="5"/>
  <c r="P49" i="5"/>
  <c r="Z85" i="5"/>
  <c r="K85" i="5"/>
  <c r="U85" i="5"/>
  <c r="P85" i="5"/>
  <c r="P124" i="5"/>
  <c r="Z124" i="5"/>
  <c r="U124" i="5"/>
  <c r="K124" i="5"/>
  <c r="P10" i="5"/>
  <c r="K10" i="5"/>
  <c r="M9" i="5"/>
  <c r="L9" i="5"/>
  <c r="P16" i="5"/>
  <c r="K16" i="5"/>
  <c r="P15" i="5"/>
  <c r="K15" i="5"/>
  <c r="P13" i="5"/>
  <c r="K13" i="5"/>
  <c r="P14" i="5"/>
  <c r="K14" i="5"/>
  <c r="P11" i="5"/>
  <c r="K11" i="5"/>
  <c r="P17" i="5"/>
  <c r="K17" i="5"/>
  <c r="P12" i="5"/>
  <c r="K12" i="5"/>
  <c r="K9" i="5"/>
  <c r="O9" i="5" l="1"/>
  <c r="T49" i="5"/>
  <c r="R49" i="5"/>
  <c r="S49" i="5"/>
  <c r="Q49" i="5"/>
  <c r="J96" i="5"/>
  <c r="G96" i="5"/>
  <c r="H96" i="5"/>
  <c r="I96" i="5"/>
  <c r="O100" i="5"/>
  <c r="M100" i="5"/>
  <c r="L100" i="5"/>
  <c r="N100" i="5"/>
  <c r="Y75" i="5"/>
  <c r="V75" i="5"/>
  <c r="X75" i="5"/>
  <c r="W75" i="5"/>
  <c r="T62" i="5"/>
  <c r="R62" i="5"/>
  <c r="S62" i="5"/>
  <c r="Q62" i="5"/>
  <c r="Y44" i="5"/>
  <c r="V44" i="5"/>
  <c r="W44" i="5"/>
  <c r="X44" i="5"/>
  <c r="I26" i="5"/>
  <c r="J26" i="5"/>
  <c r="G26" i="5"/>
  <c r="H26" i="5"/>
  <c r="J25" i="5"/>
  <c r="G25" i="5"/>
  <c r="H25" i="5"/>
  <c r="I25" i="5"/>
  <c r="H72" i="5"/>
  <c r="G72" i="5"/>
  <c r="I72" i="5"/>
  <c r="J72" i="5"/>
  <c r="J32" i="5"/>
  <c r="I32" i="5"/>
  <c r="H32" i="5"/>
  <c r="G32" i="5"/>
  <c r="O76" i="5"/>
  <c r="N76" i="5"/>
  <c r="L76" i="5"/>
  <c r="M76" i="5"/>
  <c r="J112" i="5"/>
  <c r="H112" i="5"/>
  <c r="G112" i="5"/>
  <c r="I112" i="5"/>
  <c r="Y126" i="5"/>
  <c r="V126" i="5"/>
  <c r="W126" i="5"/>
  <c r="X126" i="5"/>
  <c r="Y80" i="5"/>
  <c r="V80" i="5"/>
  <c r="W80" i="5"/>
  <c r="X80" i="5"/>
  <c r="T65" i="5"/>
  <c r="S65" i="5"/>
  <c r="R65" i="5"/>
  <c r="Q65" i="5"/>
  <c r="J52" i="5"/>
  <c r="G52" i="5"/>
  <c r="H52" i="5"/>
  <c r="I52" i="5"/>
  <c r="Y38" i="5"/>
  <c r="V38" i="5"/>
  <c r="X38" i="5"/>
  <c r="W38" i="5"/>
  <c r="Y94" i="5"/>
  <c r="W94" i="5"/>
  <c r="V94" i="5"/>
  <c r="X94" i="5"/>
  <c r="Y103" i="5"/>
  <c r="X103" i="5"/>
  <c r="V103" i="5"/>
  <c r="W103" i="5"/>
  <c r="Y46" i="5"/>
  <c r="X46" i="5"/>
  <c r="W46" i="5"/>
  <c r="V46" i="5"/>
  <c r="R110" i="5"/>
  <c r="S110" i="5"/>
  <c r="Q110" i="5"/>
  <c r="T110" i="5"/>
  <c r="O78" i="5"/>
  <c r="N78" i="5"/>
  <c r="M78" i="5"/>
  <c r="L78" i="5"/>
  <c r="H123" i="5"/>
  <c r="I123" i="5"/>
  <c r="G123" i="5"/>
  <c r="J123" i="5"/>
  <c r="H83" i="5"/>
  <c r="G83" i="5"/>
  <c r="J83" i="5"/>
  <c r="I83" i="5"/>
  <c r="N63" i="5"/>
  <c r="O63" i="5"/>
  <c r="M63" i="5"/>
  <c r="L63" i="5"/>
  <c r="X60" i="5"/>
  <c r="W60" i="5"/>
  <c r="Y60" i="5"/>
  <c r="V60" i="5"/>
  <c r="G36" i="5"/>
  <c r="I36" i="5"/>
  <c r="J36" i="5"/>
  <c r="H36" i="5"/>
  <c r="J33" i="5"/>
  <c r="I33" i="5"/>
  <c r="G33" i="5"/>
  <c r="H33" i="5"/>
  <c r="T9" i="5"/>
  <c r="Q9" i="5"/>
  <c r="S9" i="5"/>
  <c r="R9" i="5"/>
  <c r="Y91" i="5"/>
  <c r="V91" i="5"/>
  <c r="W91" i="5"/>
  <c r="X91" i="5"/>
  <c r="O127" i="5"/>
  <c r="M127" i="5"/>
  <c r="L127" i="5"/>
  <c r="N127" i="5"/>
  <c r="T99" i="5"/>
  <c r="R99" i="5"/>
  <c r="Q99" i="5"/>
  <c r="S99" i="5"/>
  <c r="J84" i="5"/>
  <c r="H84" i="5"/>
  <c r="G84" i="5"/>
  <c r="I84" i="5"/>
  <c r="R64" i="5"/>
  <c r="S64" i="5"/>
  <c r="Q64" i="5"/>
  <c r="T64" i="5"/>
  <c r="J55" i="5"/>
  <c r="H55" i="5"/>
  <c r="I55" i="5"/>
  <c r="G55" i="5"/>
  <c r="J50" i="5"/>
  <c r="I50" i="5"/>
  <c r="G50" i="5"/>
  <c r="H50" i="5"/>
  <c r="T114" i="5"/>
  <c r="S114" i="5"/>
  <c r="Q114" i="5"/>
  <c r="R114" i="5"/>
  <c r="H120" i="5"/>
  <c r="G120" i="5"/>
  <c r="I120" i="5"/>
  <c r="J120" i="5"/>
  <c r="J88" i="5"/>
  <c r="G88" i="5"/>
  <c r="I88" i="5"/>
  <c r="H88" i="5"/>
  <c r="H73" i="5"/>
  <c r="J73" i="5"/>
  <c r="I73" i="5"/>
  <c r="G73" i="5"/>
  <c r="T75" i="5"/>
  <c r="Q75" i="5"/>
  <c r="R75" i="5"/>
  <c r="S75" i="5"/>
  <c r="J71" i="5"/>
  <c r="H71" i="5"/>
  <c r="G71" i="5"/>
  <c r="I71" i="5"/>
  <c r="J66" i="5"/>
  <c r="G66" i="5"/>
  <c r="I66" i="5"/>
  <c r="H66" i="5"/>
  <c r="L62" i="5"/>
  <c r="M62" i="5"/>
  <c r="O62" i="5"/>
  <c r="N62" i="5"/>
  <c r="O57" i="5"/>
  <c r="N57" i="5"/>
  <c r="M57" i="5"/>
  <c r="L57" i="5"/>
  <c r="T53" i="5"/>
  <c r="R53" i="5"/>
  <c r="S53" i="5"/>
  <c r="Q53" i="5"/>
  <c r="T48" i="5"/>
  <c r="S48" i="5"/>
  <c r="Q48" i="5"/>
  <c r="R48" i="5"/>
  <c r="O44" i="5"/>
  <c r="L44" i="5"/>
  <c r="M44" i="5"/>
  <c r="N44" i="5"/>
  <c r="L39" i="5"/>
  <c r="O39" i="5"/>
  <c r="N39" i="5"/>
  <c r="M39" i="5"/>
  <c r="M35" i="5"/>
  <c r="L35" i="5"/>
  <c r="O35" i="5"/>
  <c r="N35" i="5"/>
  <c r="X30" i="5"/>
  <c r="W30" i="5"/>
  <c r="Y30" i="5"/>
  <c r="V30" i="5"/>
  <c r="O26" i="5"/>
  <c r="N26" i="5"/>
  <c r="M26" i="5"/>
  <c r="L26" i="5"/>
  <c r="J21" i="5"/>
  <c r="G21" i="5"/>
  <c r="I21" i="5"/>
  <c r="H21" i="5"/>
  <c r="T11" i="5"/>
  <c r="R11" i="5"/>
  <c r="Q11" i="5"/>
  <c r="S11" i="5"/>
  <c r="O25" i="5"/>
  <c r="L25" i="5"/>
  <c r="N25" i="5"/>
  <c r="M25" i="5"/>
  <c r="T14" i="5"/>
  <c r="Q14" i="5"/>
  <c r="S14" i="5"/>
  <c r="R14" i="5"/>
  <c r="I22" i="5"/>
  <c r="J22" i="5"/>
  <c r="H22" i="5"/>
  <c r="G22" i="5"/>
  <c r="L72" i="5"/>
  <c r="O72" i="5"/>
  <c r="N72" i="5"/>
  <c r="M72" i="5"/>
  <c r="X59" i="5"/>
  <c r="Y59" i="5"/>
  <c r="V59" i="5"/>
  <c r="W59" i="5"/>
  <c r="H37" i="5"/>
  <c r="G37" i="5"/>
  <c r="I37" i="5"/>
  <c r="J37" i="5"/>
  <c r="M32" i="5"/>
  <c r="L32" i="5"/>
  <c r="N32" i="5"/>
  <c r="O32" i="5"/>
  <c r="H117" i="5"/>
  <c r="J117" i="5"/>
  <c r="I117" i="5"/>
  <c r="G117" i="5"/>
  <c r="T76" i="5"/>
  <c r="Q76" i="5"/>
  <c r="S76" i="5"/>
  <c r="R76" i="5"/>
  <c r="O40" i="5"/>
  <c r="L40" i="5"/>
  <c r="M40" i="5"/>
  <c r="N40" i="5"/>
  <c r="T15" i="5"/>
  <c r="Q15" i="5"/>
  <c r="S15" i="5"/>
  <c r="R15" i="5"/>
  <c r="O108" i="5"/>
  <c r="L108" i="5"/>
  <c r="N108" i="5"/>
  <c r="M108" i="5"/>
  <c r="T112" i="5"/>
  <c r="S112" i="5"/>
  <c r="Q112" i="5"/>
  <c r="R112" i="5"/>
  <c r="T93" i="5"/>
  <c r="R93" i="5"/>
  <c r="S93" i="5"/>
  <c r="Q93" i="5"/>
  <c r="H122" i="5"/>
  <c r="G122" i="5"/>
  <c r="I122" i="5"/>
  <c r="J122" i="5"/>
  <c r="O126" i="5"/>
  <c r="N126" i="5"/>
  <c r="M126" i="5"/>
  <c r="L126" i="5"/>
  <c r="O121" i="5"/>
  <c r="M121" i="5"/>
  <c r="L121" i="5"/>
  <c r="N121" i="5"/>
  <c r="H104" i="5"/>
  <c r="I104" i="5"/>
  <c r="G104" i="5"/>
  <c r="J104" i="5"/>
  <c r="Y82" i="5"/>
  <c r="V82" i="5"/>
  <c r="X82" i="5"/>
  <c r="W82" i="5"/>
  <c r="Y89" i="5"/>
  <c r="V89" i="5"/>
  <c r="W89" i="5"/>
  <c r="X89" i="5"/>
  <c r="H80" i="5"/>
  <c r="G80" i="5"/>
  <c r="I80" i="5"/>
  <c r="J80" i="5"/>
  <c r="N74" i="5"/>
  <c r="M74" i="5"/>
  <c r="L74" i="5"/>
  <c r="O74" i="5"/>
  <c r="J70" i="5"/>
  <c r="G70" i="5"/>
  <c r="I70" i="5"/>
  <c r="H70" i="5"/>
  <c r="J65" i="5"/>
  <c r="H65" i="5"/>
  <c r="I65" i="5"/>
  <c r="G65" i="5"/>
  <c r="R61" i="5"/>
  <c r="Q61" i="5"/>
  <c r="S61" i="5"/>
  <c r="T61" i="5"/>
  <c r="J56" i="5"/>
  <c r="G56" i="5"/>
  <c r="I56" i="5"/>
  <c r="H56" i="5"/>
  <c r="T52" i="5"/>
  <c r="R52" i="5"/>
  <c r="Q52" i="5"/>
  <c r="S52" i="5"/>
  <c r="Y47" i="5"/>
  <c r="V47" i="5"/>
  <c r="W47" i="5"/>
  <c r="X47" i="5"/>
  <c r="Y43" i="5"/>
  <c r="V43" i="5"/>
  <c r="W43" i="5"/>
  <c r="X43" i="5"/>
  <c r="J38" i="5"/>
  <c r="G38" i="5"/>
  <c r="H38" i="5"/>
  <c r="I38" i="5"/>
  <c r="O34" i="5"/>
  <c r="M34" i="5"/>
  <c r="L34" i="5"/>
  <c r="N34" i="5"/>
  <c r="O29" i="5"/>
  <c r="L29" i="5"/>
  <c r="N29" i="5"/>
  <c r="M29" i="5"/>
  <c r="O20" i="5"/>
  <c r="N20" i="5"/>
  <c r="M20" i="5"/>
  <c r="L20" i="5"/>
  <c r="L94" i="5"/>
  <c r="O94" i="5"/>
  <c r="M94" i="5"/>
  <c r="N94" i="5"/>
  <c r="J113" i="5"/>
  <c r="G113" i="5"/>
  <c r="H113" i="5"/>
  <c r="I113" i="5"/>
  <c r="N98" i="5"/>
  <c r="L98" i="5"/>
  <c r="O98" i="5"/>
  <c r="M98" i="5"/>
  <c r="Y116" i="5"/>
  <c r="W116" i="5"/>
  <c r="X116" i="5"/>
  <c r="V116" i="5"/>
  <c r="T103" i="5"/>
  <c r="R103" i="5"/>
  <c r="Q103" i="5"/>
  <c r="S103" i="5"/>
  <c r="H77" i="5"/>
  <c r="I77" i="5"/>
  <c r="G77" i="5"/>
  <c r="J77" i="5"/>
  <c r="J68" i="5"/>
  <c r="G68" i="5"/>
  <c r="H68" i="5"/>
  <c r="I68" i="5"/>
  <c r="O46" i="5"/>
  <c r="M46" i="5"/>
  <c r="L46" i="5"/>
  <c r="N46" i="5"/>
  <c r="T41" i="5"/>
  <c r="Q41" i="5"/>
  <c r="R41" i="5"/>
  <c r="S41" i="5"/>
  <c r="T23" i="5"/>
  <c r="Q23" i="5"/>
  <c r="S23" i="5"/>
  <c r="R23" i="5"/>
  <c r="N110" i="5"/>
  <c r="O110" i="5"/>
  <c r="M110" i="5"/>
  <c r="L110" i="5"/>
  <c r="J67" i="5"/>
  <c r="G67" i="5"/>
  <c r="H67" i="5"/>
  <c r="I67" i="5"/>
  <c r="L31" i="5"/>
  <c r="M31" i="5"/>
  <c r="O31" i="5"/>
  <c r="N31" i="5"/>
  <c r="H78" i="5"/>
  <c r="G78" i="5"/>
  <c r="I78" i="5"/>
  <c r="J78" i="5"/>
  <c r="X109" i="5"/>
  <c r="Y109" i="5"/>
  <c r="V109" i="5"/>
  <c r="W109" i="5"/>
  <c r="N90" i="5"/>
  <c r="M90" i="5"/>
  <c r="O90" i="5"/>
  <c r="L90" i="5"/>
  <c r="L97" i="5"/>
  <c r="M97" i="5"/>
  <c r="O97" i="5"/>
  <c r="N97" i="5"/>
  <c r="T123" i="5"/>
  <c r="R123" i="5"/>
  <c r="Q123" i="5"/>
  <c r="S123" i="5"/>
  <c r="H115" i="5"/>
  <c r="J115" i="5"/>
  <c r="I115" i="5"/>
  <c r="G115" i="5"/>
  <c r="Y119" i="5"/>
  <c r="V119" i="5"/>
  <c r="W119" i="5"/>
  <c r="X119" i="5"/>
  <c r="H105" i="5"/>
  <c r="G105" i="5"/>
  <c r="I105" i="5"/>
  <c r="J105" i="5"/>
  <c r="S83" i="5"/>
  <c r="R83" i="5"/>
  <c r="Q83" i="5"/>
  <c r="T83" i="5"/>
  <c r="J87" i="5"/>
  <c r="G87" i="5"/>
  <c r="H87" i="5"/>
  <c r="I87" i="5"/>
  <c r="O79" i="5"/>
  <c r="N79" i="5"/>
  <c r="L79" i="5"/>
  <c r="M79" i="5"/>
  <c r="Y63" i="5"/>
  <c r="V63" i="5"/>
  <c r="W63" i="5"/>
  <c r="X63" i="5"/>
  <c r="J69" i="5"/>
  <c r="G69" i="5"/>
  <c r="H69" i="5"/>
  <c r="I69" i="5"/>
  <c r="X54" i="5"/>
  <c r="V54" i="5"/>
  <c r="W54" i="5"/>
  <c r="Y54" i="5"/>
  <c r="J60" i="5"/>
  <c r="I60" i="5"/>
  <c r="G60" i="5"/>
  <c r="H60" i="5"/>
  <c r="T45" i="5"/>
  <c r="S45" i="5"/>
  <c r="Q45" i="5"/>
  <c r="R45" i="5"/>
  <c r="O51" i="5"/>
  <c r="M51" i="5"/>
  <c r="N51" i="5"/>
  <c r="L51" i="5"/>
  <c r="O36" i="5"/>
  <c r="L36" i="5"/>
  <c r="M36" i="5"/>
  <c r="N36" i="5"/>
  <c r="J42" i="5"/>
  <c r="G42" i="5"/>
  <c r="H42" i="5"/>
  <c r="I42" i="5"/>
  <c r="R27" i="5"/>
  <c r="Q27" i="5"/>
  <c r="S27" i="5"/>
  <c r="T27" i="5"/>
  <c r="X33" i="5"/>
  <c r="V33" i="5"/>
  <c r="Y33" i="5"/>
  <c r="W33" i="5"/>
  <c r="T18" i="5"/>
  <c r="Q18" i="5"/>
  <c r="R18" i="5"/>
  <c r="S18" i="5"/>
  <c r="T24" i="5"/>
  <c r="R24" i="5"/>
  <c r="Q24" i="5"/>
  <c r="S24" i="5"/>
  <c r="R58" i="5"/>
  <c r="S58" i="5"/>
  <c r="Q58" i="5"/>
  <c r="T58" i="5"/>
  <c r="R106" i="5"/>
  <c r="S106" i="5"/>
  <c r="Q106" i="5"/>
  <c r="T106" i="5"/>
  <c r="T91" i="5"/>
  <c r="S91" i="5"/>
  <c r="Q91" i="5"/>
  <c r="R91" i="5"/>
  <c r="T127" i="5"/>
  <c r="Q127" i="5"/>
  <c r="R127" i="5"/>
  <c r="S127" i="5"/>
  <c r="Y99" i="5"/>
  <c r="V99" i="5"/>
  <c r="X99" i="5"/>
  <c r="W99" i="5"/>
  <c r="Y84" i="5"/>
  <c r="V84" i="5"/>
  <c r="X84" i="5"/>
  <c r="W84" i="5"/>
  <c r="Y64" i="5"/>
  <c r="V64" i="5"/>
  <c r="W64" i="5"/>
  <c r="X64" i="5"/>
  <c r="M55" i="5"/>
  <c r="O55" i="5"/>
  <c r="N55" i="5"/>
  <c r="L55" i="5"/>
  <c r="T50" i="5"/>
  <c r="R50" i="5"/>
  <c r="S50" i="5"/>
  <c r="Q50" i="5"/>
  <c r="R28" i="5"/>
  <c r="Q28" i="5"/>
  <c r="S28" i="5"/>
  <c r="T28" i="5"/>
  <c r="Y19" i="5"/>
  <c r="V19" i="5"/>
  <c r="W19" i="5"/>
  <c r="X19" i="5"/>
  <c r="O124" i="5"/>
  <c r="N124" i="5"/>
  <c r="M124" i="5"/>
  <c r="L124" i="5"/>
  <c r="X107" i="5"/>
  <c r="W107" i="5"/>
  <c r="Y107" i="5"/>
  <c r="V107" i="5"/>
  <c r="J92" i="5"/>
  <c r="I92" i="5"/>
  <c r="G92" i="5"/>
  <c r="H92" i="5"/>
  <c r="Y120" i="5"/>
  <c r="V120" i="5"/>
  <c r="W120" i="5"/>
  <c r="X120" i="5"/>
  <c r="T88" i="5"/>
  <c r="Q88" i="5"/>
  <c r="R88" i="5"/>
  <c r="S88" i="5"/>
  <c r="T71" i="5"/>
  <c r="S71" i="5"/>
  <c r="Q71" i="5"/>
  <c r="R71" i="5"/>
  <c r="J57" i="5"/>
  <c r="H57" i="5"/>
  <c r="G57" i="5"/>
  <c r="I57" i="5"/>
  <c r="Y48" i="5"/>
  <c r="W48" i="5"/>
  <c r="V48" i="5"/>
  <c r="X48" i="5"/>
  <c r="J35" i="5"/>
  <c r="G35" i="5"/>
  <c r="I35" i="5"/>
  <c r="H35" i="5"/>
  <c r="Y21" i="5"/>
  <c r="V21" i="5"/>
  <c r="X21" i="5"/>
  <c r="W21" i="5"/>
  <c r="T16" i="5"/>
  <c r="R16" i="5"/>
  <c r="Q16" i="5"/>
  <c r="S16" i="5"/>
  <c r="O59" i="5"/>
  <c r="N59" i="5"/>
  <c r="M59" i="5"/>
  <c r="L59" i="5"/>
  <c r="Y10" i="5"/>
  <c r="W10" i="5"/>
  <c r="X10" i="5"/>
  <c r="V10" i="5"/>
  <c r="Y40" i="5"/>
  <c r="W40" i="5"/>
  <c r="V40" i="5"/>
  <c r="X40" i="5"/>
  <c r="J93" i="5"/>
  <c r="H93" i="5"/>
  <c r="I93" i="5"/>
  <c r="G93" i="5"/>
  <c r="H121" i="5"/>
  <c r="I121" i="5"/>
  <c r="G121" i="5"/>
  <c r="J121" i="5"/>
  <c r="H82" i="5"/>
  <c r="G82" i="5"/>
  <c r="J82" i="5"/>
  <c r="I82" i="5"/>
  <c r="T74" i="5"/>
  <c r="R74" i="5"/>
  <c r="Q74" i="5"/>
  <c r="S74" i="5"/>
  <c r="Y61" i="5"/>
  <c r="W61" i="5"/>
  <c r="V61" i="5"/>
  <c r="X61" i="5"/>
  <c r="J47" i="5"/>
  <c r="H47" i="5"/>
  <c r="G47" i="5"/>
  <c r="I47" i="5"/>
  <c r="J34" i="5"/>
  <c r="G34" i="5"/>
  <c r="H34" i="5"/>
  <c r="I34" i="5"/>
  <c r="I20" i="5"/>
  <c r="J20" i="5"/>
  <c r="H20" i="5"/>
  <c r="G20" i="5"/>
  <c r="Y98" i="5"/>
  <c r="V98" i="5"/>
  <c r="W98" i="5"/>
  <c r="X98" i="5"/>
  <c r="Y68" i="5"/>
  <c r="V68" i="5"/>
  <c r="W68" i="5"/>
  <c r="X68" i="5"/>
  <c r="J23" i="5"/>
  <c r="I23" i="5"/>
  <c r="H23" i="5"/>
  <c r="G23" i="5"/>
  <c r="R31" i="5"/>
  <c r="S31" i="5"/>
  <c r="Q31" i="5"/>
  <c r="T31" i="5"/>
  <c r="Y90" i="5"/>
  <c r="W90" i="5"/>
  <c r="V90" i="5"/>
  <c r="X90" i="5"/>
  <c r="T115" i="5"/>
  <c r="R115" i="5"/>
  <c r="S115" i="5"/>
  <c r="Q115" i="5"/>
  <c r="O105" i="5"/>
  <c r="M105" i="5"/>
  <c r="N105" i="5"/>
  <c r="L105" i="5"/>
  <c r="T87" i="5"/>
  <c r="Q87" i="5"/>
  <c r="R87" i="5"/>
  <c r="S87" i="5"/>
  <c r="L69" i="5"/>
  <c r="O69" i="5"/>
  <c r="M69" i="5"/>
  <c r="N69" i="5"/>
  <c r="J45" i="5"/>
  <c r="I45" i="5"/>
  <c r="H45" i="5"/>
  <c r="G45" i="5"/>
  <c r="Y42" i="5"/>
  <c r="V42" i="5"/>
  <c r="X42" i="5"/>
  <c r="W42" i="5"/>
  <c r="O18" i="5"/>
  <c r="N18" i="5"/>
  <c r="M18" i="5"/>
  <c r="L18" i="5"/>
  <c r="J106" i="5"/>
  <c r="H106" i="5"/>
  <c r="I106" i="5"/>
  <c r="G106" i="5"/>
  <c r="M28" i="5"/>
  <c r="L28" i="5"/>
  <c r="O28" i="5"/>
  <c r="N28" i="5"/>
  <c r="H124" i="5"/>
  <c r="G124" i="5"/>
  <c r="J124" i="5"/>
  <c r="I124" i="5"/>
  <c r="M49" i="5"/>
  <c r="N49" i="5"/>
  <c r="L49" i="5"/>
  <c r="O49" i="5"/>
  <c r="M107" i="5"/>
  <c r="N107" i="5"/>
  <c r="L107" i="5"/>
  <c r="O107" i="5"/>
  <c r="Y96" i="5"/>
  <c r="V96" i="5"/>
  <c r="W96" i="5"/>
  <c r="X96" i="5"/>
  <c r="S81" i="5"/>
  <c r="Q81" i="5"/>
  <c r="T81" i="5"/>
  <c r="R81" i="5"/>
  <c r="T124" i="5"/>
  <c r="R124" i="5"/>
  <c r="S124" i="5"/>
  <c r="Q124" i="5"/>
  <c r="T85" i="5"/>
  <c r="R85" i="5"/>
  <c r="S85" i="5"/>
  <c r="Q85" i="5"/>
  <c r="Y49" i="5"/>
  <c r="V49" i="5"/>
  <c r="W49" i="5"/>
  <c r="X49" i="5"/>
  <c r="Y12" i="5"/>
  <c r="W12" i="5"/>
  <c r="X12" i="5"/>
  <c r="V12" i="5"/>
  <c r="R107" i="5"/>
  <c r="S107" i="5"/>
  <c r="Q107" i="5"/>
  <c r="T107" i="5"/>
  <c r="N114" i="5"/>
  <c r="O114" i="5"/>
  <c r="L114" i="5"/>
  <c r="M114" i="5"/>
  <c r="L92" i="5"/>
  <c r="O92" i="5"/>
  <c r="N92" i="5"/>
  <c r="M92" i="5"/>
  <c r="L96" i="5"/>
  <c r="O96" i="5"/>
  <c r="N96" i="5"/>
  <c r="M96" i="5"/>
  <c r="Y128" i="5"/>
  <c r="V128" i="5"/>
  <c r="X128" i="5"/>
  <c r="W128" i="5"/>
  <c r="O120" i="5"/>
  <c r="N120" i="5"/>
  <c r="M120" i="5"/>
  <c r="L120" i="5"/>
  <c r="T100" i="5"/>
  <c r="R100" i="5"/>
  <c r="Q100" i="5"/>
  <c r="S100" i="5"/>
  <c r="Y81" i="5"/>
  <c r="V81" i="5"/>
  <c r="W81" i="5"/>
  <c r="X81" i="5"/>
  <c r="Y88" i="5"/>
  <c r="V88" i="5"/>
  <c r="W88" i="5"/>
  <c r="X88" i="5"/>
  <c r="T73" i="5"/>
  <c r="R73" i="5"/>
  <c r="Q73" i="5"/>
  <c r="S73" i="5"/>
  <c r="H75" i="5"/>
  <c r="J75" i="5"/>
  <c r="I75" i="5"/>
  <c r="G75" i="5"/>
  <c r="Y71" i="5"/>
  <c r="V71" i="5"/>
  <c r="W71" i="5"/>
  <c r="X71" i="5"/>
  <c r="T66" i="5"/>
  <c r="Q66" i="5"/>
  <c r="S66" i="5"/>
  <c r="R66" i="5"/>
  <c r="Y62" i="5"/>
  <c r="W62" i="5"/>
  <c r="V62" i="5"/>
  <c r="X62" i="5"/>
  <c r="X57" i="5"/>
  <c r="W57" i="5"/>
  <c r="V57" i="5"/>
  <c r="Y57" i="5"/>
  <c r="M53" i="5"/>
  <c r="L53" i="5"/>
  <c r="O53" i="5"/>
  <c r="N53" i="5"/>
  <c r="J48" i="5"/>
  <c r="H48" i="5"/>
  <c r="I48" i="5"/>
  <c r="G48" i="5"/>
  <c r="J44" i="5"/>
  <c r="G44" i="5"/>
  <c r="I44" i="5"/>
  <c r="H44" i="5"/>
  <c r="T39" i="5"/>
  <c r="R39" i="5"/>
  <c r="Q39" i="5"/>
  <c r="S39" i="5"/>
  <c r="T35" i="5"/>
  <c r="Q35" i="5"/>
  <c r="R35" i="5"/>
  <c r="S35" i="5"/>
  <c r="M30" i="5"/>
  <c r="O30" i="5"/>
  <c r="N30" i="5"/>
  <c r="L30" i="5"/>
  <c r="Y26" i="5"/>
  <c r="V26" i="5"/>
  <c r="W26" i="5"/>
  <c r="X26" i="5"/>
  <c r="T21" i="5"/>
  <c r="R21" i="5"/>
  <c r="Q21" i="5"/>
  <c r="S21" i="5"/>
  <c r="W11" i="5"/>
  <c r="V11" i="5"/>
  <c r="X11" i="5"/>
  <c r="Y11" i="5"/>
  <c r="Y25" i="5"/>
  <c r="V25" i="5"/>
  <c r="X25" i="5"/>
  <c r="W25" i="5"/>
  <c r="Y14" i="5"/>
  <c r="V14" i="5"/>
  <c r="W14" i="5"/>
  <c r="X14" i="5"/>
  <c r="T22" i="5"/>
  <c r="R22" i="5"/>
  <c r="Q22" i="5"/>
  <c r="S22" i="5"/>
  <c r="Y72" i="5"/>
  <c r="V72" i="5"/>
  <c r="W72" i="5"/>
  <c r="X72" i="5"/>
  <c r="J59" i="5"/>
  <c r="G59" i="5"/>
  <c r="H59" i="5"/>
  <c r="I59" i="5"/>
  <c r="Y37" i="5"/>
  <c r="V37" i="5"/>
  <c r="W37" i="5"/>
  <c r="X37" i="5"/>
  <c r="X32" i="5"/>
  <c r="Y32" i="5"/>
  <c r="V32" i="5"/>
  <c r="W32" i="5"/>
  <c r="T117" i="5"/>
  <c r="Q117" i="5"/>
  <c r="R117" i="5"/>
  <c r="S117" i="5"/>
  <c r="Y76" i="5"/>
  <c r="V76" i="5"/>
  <c r="W76" i="5"/>
  <c r="X76" i="5"/>
  <c r="J40" i="5"/>
  <c r="G40" i="5"/>
  <c r="H40" i="5"/>
  <c r="I40" i="5"/>
  <c r="Y15" i="5"/>
  <c r="V15" i="5"/>
  <c r="W15" i="5"/>
  <c r="X15" i="5"/>
  <c r="R108" i="5"/>
  <c r="Q108" i="5"/>
  <c r="S108" i="5"/>
  <c r="T108" i="5"/>
  <c r="M112" i="5"/>
  <c r="N112" i="5"/>
  <c r="L112" i="5"/>
  <c r="O112" i="5"/>
  <c r="Y93" i="5"/>
  <c r="V93" i="5"/>
  <c r="W93" i="5"/>
  <c r="X93" i="5"/>
  <c r="O122" i="5"/>
  <c r="N122" i="5"/>
  <c r="M122" i="5"/>
  <c r="L122" i="5"/>
  <c r="H126" i="5"/>
  <c r="G126" i="5"/>
  <c r="I126" i="5"/>
  <c r="J126" i="5"/>
  <c r="Y121" i="5"/>
  <c r="V121" i="5"/>
  <c r="X121" i="5"/>
  <c r="W121" i="5"/>
  <c r="T104" i="5"/>
  <c r="Q104" i="5"/>
  <c r="R104" i="5"/>
  <c r="S104" i="5"/>
  <c r="M82" i="5"/>
  <c r="L82" i="5"/>
  <c r="N82" i="5"/>
  <c r="O82" i="5"/>
  <c r="O89" i="5"/>
  <c r="N89" i="5"/>
  <c r="L89" i="5"/>
  <c r="M89" i="5"/>
  <c r="T80" i="5"/>
  <c r="R80" i="5"/>
  <c r="Q80" i="5"/>
  <c r="S80" i="5"/>
  <c r="Y74" i="5"/>
  <c r="V74" i="5"/>
  <c r="X74" i="5"/>
  <c r="W74" i="5"/>
  <c r="Y70" i="5"/>
  <c r="W70" i="5"/>
  <c r="V70" i="5"/>
  <c r="X70" i="5"/>
  <c r="O65" i="5"/>
  <c r="N65" i="5"/>
  <c r="M65" i="5"/>
  <c r="L65" i="5"/>
  <c r="J61" i="5"/>
  <c r="G61" i="5"/>
  <c r="H61" i="5"/>
  <c r="I61" i="5"/>
  <c r="O56" i="5"/>
  <c r="N56" i="5"/>
  <c r="M56" i="5"/>
  <c r="L56" i="5"/>
  <c r="Y52" i="5"/>
  <c r="W52" i="5"/>
  <c r="V52" i="5"/>
  <c r="X52" i="5"/>
  <c r="O47" i="5"/>
  <c r="L47" i="5"/>
  <c r="N47" i="5"/>
  <c r="M47" i="5"/>
  <c r="J43" i="5"/>
  <c r="I43" i="5"/>
  <c r="H43" i="5"/>
  <c r="G43" i="5"/>
  <c r="O38" i="5"/>
  <c r="M38" i="5"/>
  <c r="L38" i="5"/>
  <c r="N38" i="5"/>
  <c r="R34" i="5"/>
  <c r="S34" i="5"/>
  <c r="Q34" i="5"/>
  <c r="T34" i="5"/>
  <c r="R29" i="5"/>
  <c r="S29" i="5"/>
  <c r="T29" i="5"/>
  <c r="Q29" i="5"/>
  <c r="Y20" i="5"/>
  <c r="V20" i="5"/>
  <c r="W20" i="5"/>
  <c r="X20" i="5"/>
  <c r="T94" i="5"/>
  <c r="S94" i="5"/>
  <c r="Q94" i="5"/>
  <c r="R94" i="5"/>
  <c r="Y113" i="5"/>
  <c r="V113" i="5"/>
  <c r="W113" i="5"/>
  <c r="X113" i="5"/>
  <c r="T98" i="5"/>
  <c r="R98" i="5"/>
  <c r="S98" i="5"/>
  <c r="Q98" i="5"/>
  <c r="T116" i="5"/>
  <c r="R116" i="5"/>
  <c r="Q116" i="5"/>
  <c r="S116" i="5"/>
  <c r="O103" i="5"/>
  <c r="N103" i="5"/>
  <c r="M103" i="5"/>
  <c r="L103" i="5"/>
  <c r="O77" i="5"/>
  <c r="N77" i="5"/>
  <c r="L77" i="5"/>
  <c r="M77" i="5"/>
  <c r="O68" i="5"/>
  <c r="N68" i="5"/>
  <c r="M68" i="5"/>
  <c r="L68" i="5"/>
  <c r="T46" i="5"/>
  <c r="S46" i="5"/>
  <c r="Q46" i="5"/>
  <c r="R46" i="5"/>
  <c r="J41" i="5"/>
  <c r="I41" i="5"/>
  <c r="H41" i="5"/>
  <c r="G41" i="5"/>
  <c r="Y23" i="5"/>
  <c r="V23" i="5"/>
  <c r="W23" i="5"/>
  <c r="X23" i="5"/>
  <c r="Y110" i="5"/>
  <c r="W110" i="5"/>
  <c r="V110" i="5"/>
  <c r="X110" i="5"/>
  <c r="M67" i="5"/>
  <c r="O67" i="5"/>
  <c r="N67" i="5"/>
  <c r="L67" i="5"/>
  <c r="J31" i="5"/>
  <c r="G31" i="5"/>
  <c r="H31" i="5"/>
  <c r="I31" i="5"/>
  <c r="T78" i="5"/>
  <c r="R78" i="5"/>
  <c r="Q78" i="5"/>
  <c r="S78" i="5"/>
  <c r="J109" i="5"/>
  <c r="G109" i="5"/>
  <c r="H109" i="5"/>
  <c r="I109" i="5"/>
  <c r="T90" i="5"/>
  <c r="S90" i="5"/>
  <c r="R90" i="5"/>
  <c r="Q90" i="5"/>
  <c r="Y97" i="5"/>
  <c r="W97" i="5"/>
  <c r="V97" i="5"/>
  <c r="X97" i="5"/>
  <c r="Y123" i="5"/>
  <c r="W123" i="5"/>
  <c r="V123" i="5"/>
  <c r="X123" i="5"/>
  <c r="Y115" i="5"/>
  <c r="V115" i="5"/>
  <c r="X115" i="5"/>
  <c r="W115" i="5"/>
  <c r="T119" i="5"/>
  <c r="R119" i="5"/>
  <c r="Q119" i="5"/>
  <c r="S119" i="5"/>
  <c r="T105" i="5"/>
  <c r="Q105" i="5"/>
  <c r="R105" i="5"/>
  <c r="S105" i="5"/>
  <c r="N83" i="5"/>
  <c r="L83" i="5"/>
  <c r="O83" i="5"/>
  <c r="M83" i="5"/>
  <c r="Y87" i="5"/>
  <c r="X87" i="5"/>
  <c r="W87" i="5"/>
  <c r="V87" i="5"/>
  <c r="T79" i="5"/>
  <c r="Q79" i="5"/>
  <c r="R79" i="5"/>
  <c r="S79" i="5"/>
  <c r="T63" i="5"/>
  <c r="S63" i="5"/>
  <c r="R63" i="5"/>
  <c r="Q63" i="5"/>
  <c r="T69" i="5"/>
  <c r="R69" i="5"/>
  <c r="Q69" i="5"/>
  <c r="S69" i="5"/>
  <c r="J54" i="5"/>
  <c r="G54" i="5"/>
  <c r="H54" i="5"/>
  <c r="I54" i="5"/>
  <c r="O60" i="5"/>
  <c r="N60" i="5"/>
  <c r="M60" i="5"/>
  <c r="L60" i="5"/>
  <c r="L45" i="5"/>
  <c r="O45" i="5"/>
  <c r="M45" i="5"/>
  <c r="N45" i="5"/>
  <c r="Y51" i="5"/>
  <c r="V51" i="5"/>
  <c r="W51" i="5"/>
  <c r="X51" i="5"/>
  <c r="T36" i="5"/>
  <c r="Q36" i="5"/>
  <c r="S36" i="5"/>
  <c r="R36" i="5"/>
  <c r="T42" i="5"/>
  <c r="R42" i="5"/>
  <c r="S42" i="5"/>
  <c r="Q42" i="5"/>
  <c r="O27" i="5"/>
  <c r="L27" i="5"/>
  <c r="N27" i="5"/>
  <c r="M27" i="5"/>
  <c r="R33" i="5"/>
  <c r="S33" i="5"/>
  <c r="Q33" i="5"/>
  <c r="T33" i="5"/>
  <c r="Y18" i="5"/>
  <c r="V18" i="5"/>
  <c r="W18" i="5"/>
  <c r="X18" i="5"/>
  <c r="Y24" i="5"/>
  <c r="V24" i="5"/>
  <c r="W24" i="5"/>
  <c r="X24" i="5"/>
  <c r="N58" i="5"/>
  <c r="O58" i="5"/>
  <c r="M58" i="5"/>
  <c r="L58" i="5"/>
  <c r="N106" i="5"/>
  <c r="L106" i="5"/>
  <c r="O106" i="5"/>
  <c r="M106" i="5"/>
  <c r="J91" i="5"/>
  <c r="G91" i="5"/>
  <c r="H91" i="5"/>
  <c r="I91" i="5"/>
  <c r="Y127" i="5"/>
  <c r="W127" i="5"/>
  <c r="V127" i="5"/>
  <c r="X127" i="5"/>
  <c r="O99" i="5"/>
  <c r="M99" i="5"/>
  <c r="N99" i="5"/>
  <c r="L99" i="5"/>
  <c r="M84" i="5"/>
  <c r="N84" i="5"/>
  <c r="L84" i="5"/>
  <c r="O84" i="5"/>
  <c r="O64" i="5"/>
  <c r="N64" i="5"/>
  <c r="M64" i="5"/>
  <c r="L64" i="5"/>
  <c r="R55" i="5"/>
  <c r="S55" i="5"/>
  <c r="T55" i="5"/>
  <c r="Q55" i="5"/>
  <c r="O50" i="5"/>
  <c r="M50" i="5"/>
  <c r="L50" i="5"/>
  <c r="N50" i="5"/>
  <c r="X28" i="5"/>
  <c r="W28" i="5"/>
  <c r="Y28" i="5"/>
  <c r="V28" i="5"/>
  <c r="T19" i="5"/>
  <c r="Q19" i="5"/>
  <c r="R19" i="5"/>
  <c r="S19" i="5"/>
  <c r="T13" i="5"/>
  <c r="Q13" i="5"/>
  <c r="R13" i="5"/>
  <c r="S13" i="5"/>
  <c r="Y85" i="5"/>
  <c r="V85" i="5"/>
  <c r="W85" i="5"/>
  <c r="X85" i="5"/>
  <c r="Y114" i="5"/>
  <c r="V114" i="5"/>
  <c r="W114" i="5"/>
  <c r="X114" i="5"/>
  <c r="H128" i="5"/>
  <c r="G128" i="5"/>
  <c r="I128" i="5"/>
  <c r="J128" i="5"/>
  <c r="M81" i="5"/>
  <c r="N81" i="5"/>
  <c r="L81" i="5"/>
  <c r="O81" i="5"/>
  <c r="Y73" i="5"/>
  <c r="V73" i="5"/>
  <c r="X73" i="5"/>
  <c r="W73" i="5"/>
  <c r="Y66" i="5"/>
  <c r="V66" i="5"/>
  <c r="W66" i="5"/>
  <c r="X66" i="5"/>
  <c r="Y53" i="5"/>
  <c r="W53" i="5"/>
  <c r="V53" i="5"/>
  <c r="X53" i="5"/>
  <c r="Y39" i="5"/>
  <c r="V39" i="5"/>
  <c r="W39" i="5"/>
  <c r="X39" i="5"/>
  <c r="R30" i="5"/>
  <c r="Q30" i="5"/>
  <c r="S30" i="5"/>
  <c r="T30" i="5"/>
  <c r="Y17" i="5"/>
  <c r="V17" i="5"/>
  <c r="W17" i="5"/>
  <c r="X17" i="5"/>
  <c r="Y22" i="5"/>
  <c r="V22" i="5"/>
  <c r="W22" i="5"/>
  <c r="X22" i="5"/>
  <c r="T37" i="5"/>
  <c r="R37" i="5"/>
  <c r="Q37" i="5"/>
  <c r="S37" i="5"/>
  <c r="Y117" i="5"/>
  <c r="V117" i="5"/>
  <c r="X117" i="5"/>
  <c r="W117" i="5"/>
  <c r="J108" i="5"/>
  <c r="H108" i="5"/>
  <c r="I108" i="5"/>
  <c r="G108" i="5"/>
  <c r="Y122" i="5"/>
  <c r="V122" i="5"/>
  <c r="W122" i="5"/>
  <c r="X122" i="5"/>
  <c r="Y104" i="5"/>
  <c r="V104" i="5"/>
  <c r="W104" i="5"/>
  <c r="X104" i="5"/>
  <c r="T89" i="5"/>
  <c r="R89" i="5"/>
  <c r="S89" i="5"/>
  <c r="Q89" i="5"/>
  <c r="T70" i="5"/>
  <c r="Q70" i="5"/>
  <c r="S70" i="5"/>
  <c r="R70" i="5"/>
  <c r="R56" i="5"/>
  <c r="Q56" i="5"/>
  <c r="S56" i="5"/>
  <c r="T56" i="5"/>
  <c r="T43" i="5"/>
  <c r="R43" i="5"/>
  <c r="Q43" i="5"/>
  <c r="S43" i="5"/>
  <c r="J29" i="5"/>
  <c r="G29" i="5"/>
  <c r="I29" i="5"/>
  <c r="H29" i="5"/>
  <c r="T113" i="5"/>
  <c r="Q113" i="5"/>
  <c r="S113" i="5"/>
  <c r="R113" i="5"/>
  <c r="H116" i="5"/>
  <c r="G116" i="5"/>
  <c r="J116" i="5"/>
  <c r="I116" i="5"/>
  <c r="Y77" i="5"/>
  <c r="V77" i="5"/>
  <c r="X77" i="5"/>
  <c r="W77" i="5"/>
  <c r="L41" i="5"/>
  <c r="O41" i="5"/>
  <c r="M41" i="5"/>
  <c r="N41" i="5"/>
  <c r="Y67" i="5"/>
  <c r="W67" i="5"/>
  <c r="V67" i="5"/>
  <c r="X67" i="5"/>
  <c r="R109" i="5"/>
  <c r="S109" i="5"/>
  <c r="T109" i="5"/>
  <c r="Q109" i="5"/>
  <c r="J97" i="5"/>
  <c r="H97" i="5"/>
  <c r="I97" i="5"/>
  <c r="G97" i="5"/>
  <c r="H119" i="5"/>
  <c r="I119" i="5"/>
  <c r="G119" i="5"/>
  <c r="J119" i="5"/>
  <c r="H79" i="5"/>
  <c r="J79" i="5"/>
  <c r="I79" i="5"/>
  <c r="G79" i="5"/>
  <c r="R54" i="5"/>
  <c r="S54" i="5"/>
  <c r="Q54" i="5"/>
  <c r="T54" i="5"/>
  <c r="J51" i="5"/>
  <c r="H51" i="5"/>
  <c r="I51" i="5"/>
  <c r="G51" i="5"/>
  <c r="J27" i="5"/>
  <c r="G27" i="5"/>
  <c r="I27" i="5"/>
  <c r="H27" i="5"/>
  <c r="O24" i="5"/>
  <c r="N24" i="5"/>
  <c r="M24" i="5"/>
  <c r="L24" i="5"/>
  <c r="J58" i="5"/>
  <c r="H58" i="5"/>
  <c r="G58" i="5"/>
  <c r="I58" i="5"/>
  <c r="O19" i="5"/>
  <c r="L19" i="5"/>
  <c r="N19" i="5"/>
  <c r="M19" i="5"/>
  <c r="M85" i="5"/>
  <c r="N85" i="5"/>
  <c r="O85" i="5"/>
  <c r="L85" i="5"/>
  <c r="T12" i="5"/>
  <c r="R12" i="5"/>
  <c r="Q12" i="5"/>
  <c r="S12" i="5"/>
  <c r="Y92" i="5"/>
  <c r="V92" i="5"/>
  <c r="W92" i="5"/>
  <c r="X92" i="5"/>
  <c r="T128" i="5"/>
  <c r="R128" i="5"/>
  <c r="S128" i="5"/>
  <c r="Q128" i="5"/>
  <c r="H100" i="5"/>
  <c r="J100" i="5"/>
  <c r="G100" i="5"/>
  <c r="I100" i="5"/>
  <c r="Y124" i="5"/>
  <c r="X124" i="5"/>
  <c r="V124" i="5"/>
  <c r="W124" i="5"/>
  <c r="H85" i="5"/>
  <c r="J85" i="5"/>
  <c r="I85" i="5"/>
  <c r="G85" i="5"/>
  <c r="J49" i="5"/>
  <c r="I49" i="5"/>
  <c r="H49" i="5"/>
  <c r="G49" i="5"/>
  <c r="J107" i="5"/>
  <c r="I107" i="5"/>
  <c r="G107" i="5"/>
  <c r="H107" i="5"/>
  <c r="J114" i="5"/>
  <c r="I114" i="5"/>
  <c r="H114" i="5"/>
  <c r="G114" i="5"/>
  <c r="T92" i="5"/>
  <c r="S92" i="5"/>
  <c r="Q92" i="5"/>
  <c r="R92" i="5"/>
  <c r="T96" i="5"/>
  <c r="Q96" i="5"/>
  <c r="R96" i="5"/>
  <c r="S96" i="5"/>
  <c r="O128" i="5"/>
  <c r="M128" i="5"/>
  <c r="N128" i="5"/>
  <c r="L128" i="5"/>
  <c r="T120" i="5"/>
  <c r="R120" i="5"/>
  <c r="Q120" i="5"/>
  <c r="S120" i="5"/>
  <c r="Y100" i="5"/>
  <c r="V100" i="5"/>
  <c r="W100" i="5"/>
  <c r="X100" i="5"/>
  <c r="H81" i="5"/>
  <c r="I81" i="5"/>
  <c r="G81" i="5"/>
  <c r="J81" i="5"/>
  <c r="O88" i="5"/>
  <c r="N88" i="5"/>
  <c r="M88" i="5"/>
  <c r="L88" i="5"/>
  <c r="O73" i="5"/>
  <c r="N73" i="5"/>
  <c r="M73" i="5"/>
  <c r="L73" i="5"/>
  <c r="O75" i="5"/>
  <c r="N75" i="5"/>
  <c r="L75" i="5"/>
  <c r="M75" i="5"/>
  <c r="O71" i="5"/>
  <c r="N71" i="5"/>
  <c r="M71" i="5"/>
  <c r="L71" i="5"/>
  <c r="L66" i="5"/>
  <c r="O66" i="5"/>
  <c r="N66" i="5"/>
  <c r="M66" i="5"/>
  <c r="J62" i="5"/>
  <c r="G62" i="5"/>
  <c r="I62" i="5"/>
  <c r="H62" i="5"/>
  <c r="R57" i="5"/>
  <c r="Q57" i="5"/>
  <c r="S57" i="5"/>
  <c r="T57" i="5"/>
  <c r="J53" i="5"/>
  <c r="G53" i="5"/>
  <c r="I53" i="5"/>
  <c r="H53" i="5"/>
  <c r="N48" i="5"/>
  <c r="O48" i="5"/>
  <c r="L48" i="5"/>
  <c r="M48" i="5"/>
  <c r="T44" i="5"/>
  <c r="R44" i="5"/>
  <c r="Q44" i="5"/>
  <c r="S44" i="5"/>
  <c r="J39" i="5"/>
  <c r="H39" i="5"/>
  <c r="G39" i="5"/>
  <c r="I39" i="5"/>
  <c r="Y35" i="5"/>
  <c r="V35" i="5"/>
  <c r="W35" i="5"/>
  <c r="X35" i="5"/>
  <c r="J30" i="5"/>
  <c r="H30" i="5"/>
  <c r="G30" i="5"/>
  <c r="I30" i="5"/>
  <c r="T26" i="5"/>
  <c r="R26" i="5"/>
  <c r="Q26" i="5"/>
  <c r="S26" i="5"/>
  <c r="O21" i="5"/>
  <c r="L21" i="5"/>
  <c r="M21" i="5"/>
  <c r="N21" i="5"/>
  <c r="T17" i="5"/>
  <c r="Q17" i="5"/>
  <c r="S17" i="5"/>
  <c r="R17" i="5"/>
  <c r="T25" i="5"/>
  <c r="Q25" i="5"/>
  <c r="R25" i="5"/>
  <c r="S25" i="5"/>
  <c r="Y16" i="5"/>
  <c r="V16" i="5"/>
  <c r="X16" i="5"/>
  <c r="W16" i="5"/>
  <c r="O22" i="5"/>
  <c r="M22" i="5"/>
  <c r="N22" i="5"/>
  <c r="L22" i="5"/>
  <c r="T72" i="5"/>
  <c r="Q72" i="5"/>
  <c r="R72" i="5"/>
  <c r="S72" i="5"/>
  <c r="R59" i="5"/>
  <c r="Q59" i="5"/>
  <c r="T59" i="5"/>
  <c r="S59" i="5"/>
  <c r="L37" i="5"/>
  <c r="M37" i="5"/>
  <c r="O37" i="5"/>
  <c r="N37" i="5"/>
  <c r="R32" i="5"/>
  <c r="S32" i="5"/>
  <c r="Q32" i="5"/>
  <c r="T32" i="5"/>
  <c r="S10" i="5"/>
  <c r="Q10" i="5"/>
  <c r="T10" i="5"/>
  <c r="R10" i="5"/>
  <c r="O117" i="5"/>
  <c r="M117" i="5"/>
  <c r="L117" i="5"/>
  <c r="N117" i="5"/>
  <c r="H76" i="5"/>
  <c r="G76" i="5"/>
  <c r="J76" i="5"/>
  <c r="I76" i="5"/>
  <c r="T40" i="5"/>
  <c r="Q40" i="5"/>
  <c r="R40" i="5"/>
  <c r="S40" i="5"/>
  <c r="X108" i="5"/>
  <c r="V108" i="5"/>
  <c r="W108" i="5"/>
  <c r="Y108" i="5"/>
  <c r="Y112" i="5"/>
  <c r="V112" i="5"/>
  <c r="W112" i="5"/>
  <c r="X112" i="5"/>
  <c r="O93" i="5"/>
  <c r="L93" i="5"/>
  <c r="M93" i="5"/>
  <c r="N93" i="5"/>
  <c r="T122" i="5"/>
  <c r="R122" i="5"/>
  <c r="Q122" i="5"/>
  <c r="S122" i="5"/>
  <c r="T126" i="5"/>
  <c r="R126" i="5"/>
  <c r="S126" i="5"/>
  <c r="Q126" i="5"/>
  <c r="T121" i="5"/>
  <c r="R121" i="5"/>
  <c r="Q121" i="5"/>
  <c r="S121" i="5"/>
  <c r="O104" i="5"/>
  <c r="M104" i="5"/>
  <c r="L104" i="5"/>
  <c r="N104" i="5"/>
  <c r="S82" i="5"/>
  <c r="Q82" i="5"/>
  <c r="R82" i="5"/>
  <c r="T82" i="5"/>
  <c r="J89" i="5"/>
  <c r="G89" i="5"/>
  <c r="H89" i="5"/>
  <c r="I89" i="5"/>
  <c r="N80" i="5"/>
  <c r="M80" i="5"/>
  <c r="L80" i="5"/>
  <c r="O80" i="5"/>
  <c r="H74" i="5"/>
  <c r="G74" i="5"/>
  <c r="J74" i="5"/>
  <c r="I74" i="5"/>
  <c r="O70" i="5"/>
  <c r="N70" i="5"/>
  <c r="M70" i="5"/>
  <c r="L70" i="5"/>
  <c r="Y65" i="5"/>
  <c r="V65" i="5"/>
  <c r="W65" i="5"/>
  <c r="X65" i="5"/>
  <c r="L61" i="5"/>
  <c r="O61" i="5"/>
  <c r="M61" i="5"/>
  <c r="N61" i="5"/>
  <c r="X56" i="5"/>
  <c r="Y56" i="5"/>
  <c r="W56" i="5"/>
  <c r="V56" i="5"/>
  <c r="N52" i="5"/>
  <c r="M52" i="5"/>
  <c r="O52" i="5"/>
  <c r="L52" i="5"/>
  <c r="T47" i="5"/>
  <c r="R47" i="5"/>
  <c r="S47" i="5"/>
  <c r="Q47" i="5"/>
  <c r="M43" i="5"/>
  <c r="O43" i="5"/>
  <c r="N43" i="5"/>
  <c r="L43" i="5"/>
  <c r="T38" i="5"/>
  <c r="Q38" i="5"/>
  <c r="R38" i="5"/>
  <c r="S38" i="5"/>
  <c r="X34" i="5"/>
  <c r="W34" i="5"/>
  <c r="Y34" i="5"/>
  <c r="V34" i="5"/>
  <c r="X29" i="5"/>
  <c r="Y29" i="5"/>
  <c r="V29" i="5"/>
  <c r="W29" i="5"/>
  <c r="T20" i="5"/>
  <c r="Q20" i="5"/>
  <c r="R20" i="5"/>
  <c r="S20" i="5"/>
  <c r="J94" i="5"/>
  <c r="G94" i="5"/>
  <c r="I94" i="5"/>
  <c r="H94" i="5"/>
  <c r="L113" i="5"/>
  <c r="O113" i="5"/>
  <c r="M113" i="5"/>
  <c r="N113" i="5"/>
  <c r="J98" i="5"/>
  <c r="I98" i="5"/>
  <c r="H98" i="5"/>
  <c r="G98" i="5"/>
  <c r="O116" i="5"/>
  <c r="N116" i="5"/>
  <c r="M116" i="5"/>
  <c r="L116" i="5"/>
  <c r="H103" i="5"/>
  <c r="G103" i="5"/>
  <c r="I103" i="5"/>
  <c r="J103" i="5"/>
  <c r="T77" i="5"/>
  <c r="Q77" i="5"/>
  <c r="R77" i="5"/>
  <c r="S77" i="5"/>
  <c r="T68" i="5"/>
  <c r="S68" i="5"/>
  <c r="Q68" i="5"/>
  <c r="R68" i="5"/>
  <c r="J46" i="5"/>
  <c r="G46" i="5"/>
  <c r="I46" i="5"/>
  <c r="H46" i="5"/>
  <c r="Y41" i="5"/>
  <c r="V41" i="5"/>
  <c r="W41" i="5"/>
  <c r="X41" i="5"/>
  <c r="O23" i="5"/>
  <c r="N23" i="5"/>
  <c r="M23" i="5"/>
  <c r="L23" i="5"/>
  <c r="J110" i="5"/>
  <c r="H110" i="5"/>
  <c r="I110" i="5"/>
  <c r="G110" i="5"/>
  <c r="T67" i="5"/>
  <c r="S67" i="5"/>
  <c r="Q67" i="5"/>
  <c r="R67" i="5"/>
  <c r="X31" i="5"/>
  <c r="Y31" i="5"/>
  <c r="V31" i="5"/>
  <c r="W31" i="5"/>
  <c r="Y78" i="5"/>
  <c r="X78" i="5"/>
  <c r="W78" i="5"/>
  <c r="V78" i="5"/>
  <c r="L109" i="5"/>
  <c r="N109" i="5"/>
  <c r="M109" i="5"/>
  <c r="O109" i="5"/>
  <c r="J90" i="5"/>
  <c r="I90" i="5"/>
  <c r="H90" i="5"/>
  <c r="G90" i="5"/>
  <c r="T97" i="5"/>
  <c r="S97" i="5"/>
  <c r="Q97" i="5"/>
  <c r="R97" i="5"/>
  <c r="O123" i="5"/>
  <c r="M123" i="5"/>
  <c r="L123" i="5"/>
  <c r="N123" i="5"/>
  <c r="O115" i="5"/>
  <c r="N115" i="5"/>
  <c r="M115" i="5"/>
  <c r="L115" i="5"/>
  <c r="O119" i="5"/>
  <c r="M119" i="5"/>
  <c r="L119" i="5"/>
  <c r="N119" i="5"/>
  <c r="Y105" i="5"/>
  <c r="V105" i="5"/>
  <c r="W105" i="5"/>
  <c r="X105" i="5"/>
  <c r="Y83" i="5"/>
  <c r="V83" i="5"/>
  <c r="W83" i="5"/>
  <c r="X83" i="5"/>
  <c r="O87" i="5"/>
  <c r="N87" i="5"/>
  <c r="M87" i="5"/>
  <c r="L87" i="5"/>
  <c r="Y79" i="5"/>
  <c r="V79" i="5"/>
  <c r="X79" i="5"/>
  <c r="W79" i="5"/>
  <c r="J63" i="5"/>
  <c r="I63" i="5"/>
  <c r="G63" i="5"/>
  <c r="H63" i="5"/>
  <c r="Y69" i="5"/>
  <c r="V69" i="5"/>
  <c r="W69" i="5"/>
  <c r="X69" i="5"/>
  <c r="N54" i="5"/>
  <c r="O54" i="5"/>
  <c r="L54" i="5"/>
  <c r="M54" i="5"/>
  <c r="R60" i="5"/>
  <c r="S60" i="5"/>
  <c r="Q60" i="5"/>
  <c r="T60" i="5"/>
  <c r="Y45" i="5"/>
  <c r="W45" i="5"/>
  <c r="V45" i="5"/>
  <c r="X45" i="5"/>
  <c r="T51" i="5"/>
  <c r="Q51" i="5"/>
  <c r="S51" i="5"/>
  <c r="R51" i="5"/>
  <c r="Y36" i="5"/>
  <c r="V36" i="5"/>
  <c r="W36" i="5"/>
  <c r="X36" i="5"/>
  <c r="O42" i="5"/>
  <c r="L42" i="5"/>
  <c r="M42" i="5"/>
  <c r="N42" i="5"/>
  <c r="X27" i="5"/>
  <c r="V27" i="5"/>
  <c r="W27" i="5"/>
  <c r="Y27" i="5"/>
  <c r="O33" i="5"/>
  <c r="N33" i="5"/>
  <c r="M33" i="5"/>
  <c r="L33" i="5"/>
  <c r="I18" i="5"/>
  <c r="J18" i="5"/>
  <c r="G18" i="5"/>
  <c r="H18" i="5"/>
  <c r="I24" i="5"/>
  <c r="J24" i="5"/>
  <c r="G24" i="5"/>
  <c r="H24" i="5"/>
  <c r="Y9" i="5"/>
  <c r="V9" i="5"/>
  <c r="W9" i="5"/>
  <c r="X9" i="5"/>
  <c r="X58" i="5"/>
  <c r="V58" i="5"/>
  <c r="Y58" i="5"/>
  <c r="W58" i="5"/>
  <c r="X106" i="5"/>
  <c r="V106" i="5"/>
  <c r="W106" i="5"/>
  <c r="Y106" i="5"/>
  <c r="N91" i="5"/>
  <c r="O91" i="5"/>
  <c r="M91" i="5"/>
  <c r="L91" i="5"/>
  <c r="H127" i="5"/>
  <c r="I127" i="5"/>
  <c r="G127" i="5"/>
  <c r="J127" i="5"/>
  <c r="H99" i="5"/>
  <c r="G99" i="5"/>
  <c r="J99" i="5"/>
  <c r="I99" i="5"/>
  <c r="S84" i="5"/>
  <c r="T84" i="5"/>
  <c r="R84" i="5"/>
  <c r="Q84" i="5"/>
  <c r="J64" i="5"/>
  <c r="G64" i="5"/>
  <c r="H64" i="5"/>
  <c r="I64" i="5"/>
  <c r="X55" i="5"/>
  <c r="V55" i="5"/>
  <c r="Y55" i="5"/>
  <c r="W55" i="5"/>
  <c r="Y50" i="5"/>
  <c r="V50" i="5"/>
  <c r="W50" i="5"/>
  <c r="X50" i="5"/>
  <c r="J28" i="5"/>
  <c r="I28" i="5"/>
  <c r="G28" i="5"/>
  <c r="H28" i="5"/>
  <c r="J19" i="5"/>
  <c r="G19" i="5"/>
  <c r="H19" i="5"/>
  <c r="I19" i="5"/>
  <c r="Y13" i="5"/>
  <c r="W13" i="5"/>
  <c r="V13" i="5"/>
  <c r="X13" i="5"/>
  <c r="G11" i="5"/>
  <c r="J11" i="5"/>
  <c r="I11" i="5"/>
  <c r="H11" i="5"/>
  <c r="G13" i="5"/>
  <c r="H13" i="5"/>
  <c r="J13" i="5"/>
  <c r="I13" i="5"/>
  <c r="J9" i="5"/>
  <c r="I9" i="5"/>
  <c r="H9" i="5"/>
  <c r="O11" i="5"/>
  <c r="L11" i="5"/>
  <c r="N11" i="5"/>
  <c r="M11" i="5"/>
  <c r="O13" i="5"/>
  <c r="L13" i="5"/>
  <c r="M13" i="5"/>
  <c r="N13" i="5"/>
  <c r="G12" i="5"/>
  <c r="I12" i="5"/>
  <c r="J12" i="5"/>
  <c r="H12" i="5"/>
  <c r="J17" i="5"/>
  <c r="I17" i="5"/>
  <c r="H17" i="5"/>
  <c r="G17" i="5"/>
  <c r="G14" i="5"/>
  <c r="J14" i="5"/>
  <c r="H14" i="5"/>
  <c r="I14" i="5"/>
  <c r="G15" i="5"/>
  <c r="J15" i="5"/>
  <c r="H15" i="5"/>
  <c r="I15" i="5"/>
  <c r="G16" i="5"/>
  <c r="J16" i="5"/>
  <c r="I16" i="5"/>
  <c r="H16" i="5"/>
  <c r="G10" i="5"/>
  <c r="H10" i="5"/>
  <c r="J10" i="5"/>
  <c r="I10" i="5"/>
  <c r="O12" i="5"/>
  <c r="L12" i="5"/>
  <c r="N12" i="5"/>
  <c r="M12" i="5"/>
  <c r="O17" i="5"/>
  <c r="M17" i="5"/>
  <c r="L17" i="5"/>
  <c r="N17" i="5"/>
  <c r="O14" i="5"/>
  <c r="N14" i="5"/>
  <c r="L14" i="5"/>
  <c r="M14" i="5"/>
  <c r="O15" i="5"/>
  <c r="L15" i="5"/>
  <c r="M15" i="5"/>
  <c r="N15" i="5"/>
  <c r="O16" i="5"/>
  <c r="N16" i="5"/>
  <c r="L16" i="5"/>
  <c r="M16" i="5"/>
  <c r="O10" i="5"/>
  <c r="M10" i="5"/>
  <c r="N10" i="5"/>
  <c r="L10" i="5"/>
  <c r="G9" i="5"/>
</calcChain>
</file>

<file path=xl/sharedStrings.xml><?xml version="1.0" encoding="utf-8"?>
<sst xmlns="http://schemas.openxmlformats.org/spreadsheetml/2006/main" count="511" uniqueCount="70">
  <si>
    <t>Flow</t>
  </si>
  <si>
    <t>Spray</t>
  </si>
  <si>
    <t>Pressure</t>
  </si>
  <si>
    <t>Rate</t>
  </si>
  <si>
    <t>Tip</t>
  </si>
  <si>
    <t>02</t>
  </si>
  <si>
    <t>025</t>
  </si>
  <si>
    <t>03</t>
  </si>
  <si>
    <t>04</t>
  </si>
  <si>
    <t>05</t>
  </si>
  <si>
    <t>06</t>
  </si>
  <si>
    <t>08</t>
  </si>
  <si>
    <t>10</t>
  </si>
  <si>
    <t>15</t>
  </si>
  <si>
    <t>20</t>
  </si>
  <si>
    <t>LD (110°)</t>
  </si>
  <si>
    <t>3D (100°)</t>
  </si>
  <si>
    <t>035</t>
  </si>
  <si>
    <t>M</t>
  </si>
  <si>
    <t>F</t>
  </si>
  <si>
    <t>C</t>
  </si>
  <si>
    <t>VC</t>
  </si>
  <si>
    <t>XC</t>
  </si>
  <si>
    <t>UC</t>
  </si>
  <si>
    <r>
      <t>HF (140</t>
    </r>
    <r>
      <rPr>
        <b/>
        <sz val="9"/>
        <color theme="0"/>
        <rFont val="Calibri"/>
        <family val="2"/>
      </rPr>
      <t>°)</t>
    </r>
  </si>
  <si>
    <t>Inch Spacing</t>
  </si>
  <si>
    <t>LDX (120°)</t>
  </si>
  <si>
    <t>ER (110°)</t>
  </si>
  <si>
    <t>30</t>
  </si>
  <si>
    <t>12</t>
  </si>
  <si>
    <t>Boom</t>
  </si>
  <si>
    <t>16</t>
  </si>
  <si>
    <t>Can use for 03 + 03</t>
  </si>
  <si>
    <t>Can use for 025 + 025</t>
  </si>
  <si>
    <t>Can use for 02 + 02</t>
  </si>
  <si>
    <t>(bar)</t>
  </si>
  <si>
    <t>m Spacing</t>
  </si>
  <si>
    <t>(Use 02 droplet chart)</t>
  </si>
  <si>
    <t>(Use 025 droplet chart)</t>
  </si>
  <si>
    <t>(Use 03 droplet chart)</t>
  </si>
  <si>
    <t>(Use 04 droplet chart)</t>
  </si>
  <si>
    <t>Can use for 05 + 05 (Use 05 droplet chart)</t>
  </si>
  <si>
    <t>* Minimum flow is only achieved when "Limit nozzle flow" is disabled. Disabling nozzle flow could affect spray pattern</t>
  </si>
  <si>
    <t>Min*</t>
  </si>
  <si>
    <t>* Min*imum flow is only achieved when "Limit nozzle flow" is disabled. Disabling nozzle flow could affect spray pattern</t>
  </si>
  <si>
    <t>Mode</t>
  </si>
  <si>
    <t>Combined</t>
  </si>
  <si>
    <t>A+B Mode</t>
  </si>
  <si>
    <t>LDT (110°)</t>
  </si>
  <si>
    <t>LDM (120°)</t>
  </si>
  <si>
    <t>Speed (km/h)</t>
  </si>
  <si>
    <t>Speed (mph)</t>
  </si>
  <si>
    <t>Nozzle Spray Quality</t>
  </si>
  <si>
    <t>(L/min)</t>
  </si>
  <si>
    <t>Separated</t>
  </si>
  <si>
    <t>(psi)</t>
  </si>
  <si>
    <t>(gpm)</t>
  </si>
  <si>
    <t>Application Volume (US gpa)</t>
  </si>
  <si>
    <t>% Duty Cycle</t>
  </si>
  <si>
    <t>* Min Flow</t>
  </si>
  <si>
    <t>Application Volume (L/ha)</t>
  </si>
  <si>
    <r>
      <t>ULDM (130</t>
    </r>
    <r>
      <rPr>
        <b/>
        <sz val="9"/>
        <color indexed="9"/>
        <rFont val="Calibri"/>
        <family val="2"/>
      </rPr>
      <t>°</t>
    </r>
    <r>
      <rPr>
        <b/>
        <sz val="8.1"/>
        <color indexed="9"/>
        <rFont val="Arial"/>
        <family val="2"/>
      </rPr>
      <t>)</t>
    </r>
  </si>
  <si>
    <t>Notes:</t>
  </si>
  <si>
    <t>5. Moving across the row, from 25% to 100% DC, gives the expected travel speed range that's possible for any nozzle/pressure combination.</t>
  </si>
  <si>
    <t>4. Choose the 70% DC column to find your expected average travel speed. You can change the DC cell to suit.</t>
  </si>
  <si>
    <t>6. Double check you solution with the spray quality for your chosen nozzle. Adjust pressure and/or nozzle size as necessary.</t>
  </si>
  <si>
    <t>1. Check or change Cells with blue border.</t>
  </si>
  <si>
    <t>2. Make sure the nozzle spacing is correct.</t>
  </si>
  <si>
    <t>3. Select or change the application volumes you want to solve for.</t>
  </si>
  <si>
    <t>7. Black highlighted cells identify speeds that exceed 25 mph.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</si>
</sst>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9"/>
      <name val="Calibri"/>
      <family val="2"/>
    </font>
    <font>
      <b/>
      <sz val="8.1"/>
      <color indexed="9"/>
      <name val="Arial"/>
      <family val="2"/>
    </font>
    <font>
      <sz val="11"/>
      <color theme="0" tint="-0.1499984740745262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A1B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6" fillId="0" borderId="0"/>
  </cellStyleXfs>
  <cellXfs count="223">
    <xf numFmtId="0" fontId="0" fillId="0" borderId="0" xfId="0"/>
    <xf numFmtId="0" fontId="7" fillId="0" borderId="0" xfId="0" applyFont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14" borderId="7" xfId="0" applyFont="1" applyFill="1" applyBorder="1" applyAlignment="1"/>
    <xf numFmtId="0" fontId="0" fillId="14" borderId="0" xfId="0" applyFont="1" applyFill="1" applyBorder="1" applyAlignment="1"/>
    <xf numFmtId="0" fontId="0" fillId="14" borderId="7" xfId="0" applyFont="1" applyFill="1" applyBorder="1" applyAlignment="1">
      <alignment vertical="center"/>
    </xf>
    <xf numFmtId="0" fontId="1" fillId="12" borderId="7" xfId="0" applyFont="1" applyFill="1" applyBorder="1" applyAlignment="1">
      <alignment horizontal="left"/>
    </xf>
    <xf numFmtId="0" fontId="0" fillId="12" borderId="7" xfId="0" applyFill="1" applyBorder="1"/>
    <xf numFmtId="49" fontId="1" fillId="12" borderId="12" xfId="0" applyNumberFormat="1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14" borderId="8" xfId="0" applyFont="1" applyFill="1" applyBorder="1" applyAlignment="1">
      <alignment horizontal="center"/>
    </xf>
    <xf numFmtId="0" fontId="0" fillId="14" borderId="8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14" borderId="13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1" fontId="0" fillId="15" borderId="0" xfId="0" applyNumberFormat="1" applyFont="1" applyFill="1" applyBorder="1" applyAlignment="1">
      <alignment horizontal="center" vertical="center"/>
    </xf>
    <xf numFmtId="1" fontId="0" fillId="17" borderId="0" xfId="0" applyNumberFormat="1" applyFont="1" applyFill="1" applyBorder="1" applyAlignment="1">
      <alignment horizontal="center" vertical="center"/>
    </xf>
    <xf numFmtId="1" fontId="0" fillId="15" borderId="8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1" fontId="0" fillId="19" borderId="0" xfId="0" applyNumberFormat="1" applyFont="1" applyFill="1" applyBorder="1" applyAlignment="1">
      <alignment horizontal="center" vertical="center"/>
    </xf>
    <xf numFmtId="2" fontId="5" fillId="14" borderId="0" xfId="0" applyNumberFormat="1" applyFont="1" applyFill="1" applyBorder="1" applyAlignment="1">
      <alignment horizontal="center"/>
    </xf>
    <xf numFmtId="2" fontId="5" fillId="14" borderId="13" xfId="0" applyNumberFormat="1" applyFont="1" applyFill="1" applyBorder="1" applyAlignment="1">
      <alignment horizontal="center"/>
    </xf>
    <xf numFmtId="2" fontId="5" fillId="14" borderId="8" xfId="0" applyNumberFormat="1" applyFont="1" applyFill="1" applyBorder="1" applyAlignment="1">
      <alignment horizontal="center"/>
    </xf>
    <xf numFmtId="2" fontId="5" fillId="14" borderId="7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14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0" fillId="14" borderId="7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vertical="center"/>
    </xf>
    <xf numFmtId="2" fontId="5" fillId="14" borderId="12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14" borderId="8" xfId="0" applyFont="1" applyFill="1" applyBorder="1" applyAlignment="1">
      <alignment horizontal="left"/>
    </xf>
    <xf numFmtId="0" fontId="0" fillId="14" borderId="8" xfId="0" applyFont="1" applyFill="1" applyBorder="1" applyAlignment="1">
      <alignment horizontal="left" vertical="center"/>
    </xf>
    <xf numFmtId="0" fontId="0" fillId="19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0" fillId="14" borderId="10" xfId="0" applyFill="1" applyBorder="1"/>
    <xf numFmtId="0" fontId="0" fillId="14" borderId="7" xfId="0" applyFill="1" applyBorder="1"/>
    <xf numFmtId="0" fontId="12" fillId="14" borderId="0" xfId="0" applyFont="1" applyFill="1" applyBorder="1" applyAlignment="1"/>
    <xf numFmtId="0" fontId="12" fillId="14" borderId="8" xfId="0" applyFont="1" applyFill="1" applyBorder="1" applyAlignment="1">
      <alignment horizontal="left"/>
    </xf>
    <xf numFmtId="0" fontId="0" fillId="11" borderId="12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13" fillId="14" borderId="0" xfId="0" applyFont="1" applyFill="1" applyBorder="1" applyAlignment="1"/>
    <xf numFmtId="0" fontId="1" fillId="12" borderId="0" xfId="0" applyFont="1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6" fillId="15" borderId="0" xfId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15" borderId="8" xfId="0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0" xfId="0" applyFill="1"/>
    <xf numFmtId="0" fontId="7" fillId="0" borderId="12" xfId="0" applyFont="1" applyBorder="1"/>
    <xf numFmtId="164" fontId="3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14" borderId="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3" fillId="14" borderId="7" xfId="0" applyNumberFormat="1" applyFont="1" applyFill="1" applyBorder="1" applyAlignment="1">
      <alignment horizontal="center"/>
    </xf>
    <xf numFmtId="164" fontId="3" fillId="14" borderId="0" xfId="0" applyNumberFormat="1" applyFont="1" applyFill="1" applyBorder="1" applyAlignment="1">
      <alignment horizontal="center"/>
    </xf>
    <xf numFmtId="164" fontId="3" fillId="14" borderId="8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vertical="center" wrapText="1"/>
    </xf>
    <xf numFmtId="2" fontId="5" fillId="14" borderId="10" xfId="0" applyNumberFormat="1" applyFont="1" applyFill="1" applyBorder="1" applyAlignment="1">
      <alignment horizontal="center"/>
    </xf>
    <xf numFmtId="2" fontId="5" fillId="14" borderId="11" xfId="0" applyNumberFormat="1" applyFont="1" applyFill="1" applyBorder="1" applyAlignment="1">
      <alignment horizontal="center"/>
    </xf>
    <xf numFmtId="2" fontId="5" fillId="14" borderId="9" xfId="0" applyNumberFormat="1" applyFont="1" applyFill="1" applyBorder="1" applyAlignment="1">
      <alignment horizontal="center"/>
    </xf>
    <xf numFmtId="2" fontId="8" fillId="14" borderId="9" xfId="0" applyNumberFormat="1" applyFont="1" applyFill="1" applyBorder="1" applyAlignment="1">
      <alignment horizontal="center"/>
    </xf>
    <xf numFmtId="2" fontId="5" fillId="14" borderId="14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2" fontId="1" fillId="12" borderId="10" xfId="0" applyNumberFormat="1" applyFont="1" applyFill="1" applyBorder="1" applyAlignment="1">
      <alignment horizontal="center"/>
    </xf>
    <xf numFmtId="9" fontId="16" fillId="14" borderId="17" xfId="0" applyNumberFormat="1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 vertical="center"/>
    </xf>
    <xf numFmtId="9" fontId="17" fillId="14" borderId="18" xfId="0" applyNumberFormat="1" applyFont="1" applyFill="1" applyBorder="1" applyAlignment="1">
      <alignment horizontal="center" vertical="center"/>
    </xf>
    <xf numFmtId="49" fontId="1" fillId="12" borderId="23" xfId="0" applyNumberFormat="1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Alignment="1">
      <alignment horizontal="center" wrapText="1"/>
    </xf>
    <xf numFmtId="0" fontId="0" fillId="14" borderId="7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2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4" borderId="0" xfId="0" applyFill="1" applyAlignment="1">
      <alignment horizontal="center" vertical="center"/>
    </xf>
    <xf numFmtId="0" fontId="2" fillId="14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5" fillId="11" borderId="8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7" xfId="0" applyFill="1" applyBorder="1" applyAlignment="1">
      <alignment vertical="center"/>
    </xf>
    <xf numFmtId="0" fontId="25" fillId="1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14" borderId="7" xfId="0" applyFill="1" applyBorder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2" fontId="5" fillId="14" borderId="0" xfId="0" applyNumberFormat="1" applyFont="1" applyFill="1" applyAlignment="1">
      <alignment horizontal="center"/>
    </xf>
    <xf numFmtId="49" fontId="2" fillId="4" borderId="12" xfId="0" quotePrefix="1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2" fillId="21" borderId="12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22" borderId="12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0" fillId="11" borderId="10" xfId="0" applyNumberFormat="1" applyFont="1" applyFill="1" applyBorder="1" applyAlignment="1">
      <alignment horizontal="center"/>
    </xf>
    <xf numFmtId="9" fontId="20" fillId="11" borderId="7" xfId="0" applyNumberFormat="1" applyFont="1" applyFill="1" applyBorder="1" applyAlignment="1">
      <alignment horizontal="center"/>
    </xf>
    <xf numFmtId="9" fontId="20" fillId="11" borderId="17" xfId="0" applyNumberFormat="1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14" borderId="18" xfId="0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 vertical="center"/>
    </xf>
    <xf numFmtId="49" fontId="2" fillId="9" borderId="12" xfId="0" applyNumberFormat="1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49" fontId="2" fillId="20" borderId="12" xfId="0" applyNumberFormat="1" applyFont="1" applyFill="1" applyBorder="1" applyAlignment="1">
      <alignment horizontal="center" vertical="center"/>
    </xf>
    <xf numFmtId="49" fontId="2" fillId="20" borderId="19" xfId="0" applyNumberFormat="1" applyFont="1" applyFill="1" applyBorder="1" applyAlignment="1">
      <alignment horizontal="center" vertical="center"/>
    </xf>
    <xf numFmtId="0" fontId="1" fillId="12" borderId="24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9" fontId="2" fillId="11" borderId="24" xfId="0" applyNumberFormat="1" applyFont="1" applyFill="1" applyBorder="1" applyAlignment="1">
      <alignment horizontal="center"/>
    </xf>
    <xf numFmtId="0" fontId="7" fillId="0" borderId="0" xfId="0" applyFont="1" applyBorder="1"/>
    <xf numFmtId="0" fontId="4" fillId="12" borderId="24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17" xfId="0" applyFont="1" applyBorder="1"/>
    <xf numFmtId="0" fontId="14" fillId="2" borderId="9" xfId="0" applyFont="1" applyFill="1" applyBorder="1" applyAlignment="1">
      <alignment horizontal="center"/>
    </xf>
    <xf numFmtId="0" fontId="0" fillId="0" borderId="24" xfId="0" applyBorder="1"/>
  </cellXfs>
  <cellStyles count="2">
    <cellStyle name="Normal" xfId="0" builtinId="0"/>
    <cellStyle name="Normal 3" xfId="1" xr:uid="{00000000-0005-0000-0000-000001000000}"/>
  </cellStyles>
  <dxfs count="68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A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8"/>
  <sheetViews>
    <sheetView tabSelected="1" zoomScale="90" zoomScaleNormal="90" workbookViewId="0">
      <pane xSplit="12" ySplit="16" topLeftCell="M17" activePane="bottomRight" state="frozen"/>
      <selection pane="topRight" activeCell="I1" sqref="I1"/>
      <selection pane="bottomLeft" activeCell="A8" sqref="A8"/>
      <selection pane="bottomRight" activeCell="A9" sqref="A9"/>
    </sheetView>
  </sheetViews>
  <sheetFormatPr defaultRowHeight="15" x14ac:dyDescent="0.25"/>
  <cols>
    <col min="1" max="1" width="5.7109375" bestFit="1" customWidth="1"/>
    <col min="2" max="2" width="8.5703125" bestFit="1" customWidth="1"/>
    <col min="3" max="3" width="10" bestFit="1" customWidth="1"/>
    <col min="4" max="4" width="10.140625" bestFit="1" customWidth="1"/>
    <col min="5" max="5" width="6.7109375" customWidth="1"/>
    <col min="6" max="12" width="6.5703125" customWidth="1"/>
    <col min="13" max="13" width="7.28515625" bestFit="1" customWidth="1"/>
    <col min="14" max="14" width="6.140625" customWidth="1"/>
    <col min="15" max="17" width="7.140625" bestFit="1" customWidth="1"/>
    <col min="18" max="18" width="7.140625" customWidth="1"/>
    <col min="19" max="20" width="6.140625" bestFit="1" customWidth="1"/>
    <col min="21" max="22" width="7.140625" bestFit="1" customWidth="1"/>
    <col min="23" max="23" width="7.140625" customWidth="1"/>
    <col min="24" max="26" width="6.140625" bestFit="1" customWidth="1"/>
    <col min="27" max="27" width="7.140625" bestFit="1" customWidth="1"/>
    <col min="28" max="28" width="7.140625" customWidth="1"/>
    <col min="29" max="31" width="6.140625" bestFit="1" customWidth="1"/>
    <col min="32" max="32" width="7.140625" bestFit="1" customWidth="1"/>
  </cols>
  <sheetData>
    <row r="1" spans="1:32" ht="15.75" thickBot="1" x14ac:dyDescent="0.3">
      <c r="A1" s="1" t="s">
        <v>62</v>
      </c>
    </row>
    <row r="2" spans="1:32" ht="15.75" thickBot="1" x14ac:dyDescent="0.3">
      <c r="A2" t="s">
        <v>66</v>
      </c>
      <c r="F2" s="222"/>
    </row>
    <row r="3" spans="1:32" x14ac:dyDescent="0.25">
      <c r="A3" t="s">
        <v>67</v>
      </c>
    </row>
    <row r="4" spans="1:32" x14ac:dyDescent="0.25">
      <c r="A4" t="s">
        <v>68</v>
      </c>
    </row>
    <row r="5" spans="1:32" x14ac:dyDescent="0.25">
      <c r="A5" t="s">
        <v>64</v>
      </c>
    </row>
    <row r="6" spans="1:32" x14ac:dyDescent="0.25">
      <c r="A6" t="s">
        <v>63</v>
      </c>
    </row>
    <row r="7" spans="1:32" x14ac:dyDescent="0.25">
      <c r="A7" t="s">
        <v>65</v>
      </c>
    </row>
    <row r="8" spans="1:32" x14ac:dyDescent="0.25">
      <c r="A8" t="s">
        <v>69</v>
      </c>
    </row>
    <row r="9" spans="1:32" ht="15.75" thickBot="1" x14ac:dyDescent="0.3"/>
    <row r="10" spans="1:32" ht="15.75" thickBot="1" x14ac:dyDescent="0.3">
      <c r="A10" s="208">
        <v>20</v>
      </c>
      <c r="B10" s="22" t="s">
        <v>25</v>
      </c>
      <c r="C10" s="22"/>
      <c r="D10" s="22" t="s">
        <v>59</v>
      </c>
      <c r="E10" s="218">
        <v>0.15</v>
      </c>
      <c r="F10" s="23"/>
      <c r="G10" s="23"/>
      <c r="H10" s="23"/>
      <c r="I10" s="23"/>
      <c r="J10" s="23"/>
      <c r="K10" s="23"/>
      <c r="L10" s="23"/>
      <c r="M10" s="179" t="str">
        <f>_xlfn.CONCAT("Speed (mph) at ",A10, " ",B10)</f>
        <v>Speed (mph) at 20 Inch Spacing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</row>
    <row r="11" spans="1:32" x14ac:dyDescent="0.25">
      <c r="A11" s="24"/>
      <c r="B11" s="50"/>
      <c r="C11" s="101"/>
      <c r="D11" s="101"/>
      <c r="E11" s="50"/>
      <c r="F11" s="50"/>
      <c r="G11" s="120"/>
      <c r="H11" s="120"/>
      <c r="I11" s="50"/>
      <c r="J11" s="139"/>
      <c r="K11" s="50"/>
      <c r="L11" s="73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 thickBot="1" x14ac:dyDescent="0.3">
      <c r="A12" s="24"/>
      <c r="B12" s="50"/>
      <c r="C12" s="101"/>
      <c r="D12" s="101"/>
      <c r="E12" s="50"/>
      <c r="F12" s="50"/>
      <c r="G12" s="120"/>
      <c r="H12" s="120"/>
      <c r="I12" s="50"/>
      <c r="J12" s="139"/>
      <c r="K12" s="50"/>
      <c r="L12" s="73"/>
      <c r="M12" s="180" t="s">
        <v>57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</row>
    <row r="13" spans="1:32" ht="15.75" thickBot="1" x14ac:dyDescent="0.3">
      <c r="A13" s="24"/>
      <c r="B13" s="50"/>
      <c r="C13" s="101"/>
      <c r="D13" s="101"/>
      <c r="E13" s="50"/>
      <c r="F13" s="50"/>
      <c r="G13" s="120"/>
      <c r="H13" s="120"/>
      <c r="I13" s="50"/>
      <c r="J13" s="139"/>
      <c r="K13" s="50"/>
      <c r="L13" s="73"/>
      <c r="M13" s="211">
        <v>5</v>
      </c>
      <c r="N13" s="212"/>
      <c r="O13" s="212"/>
      <c r="P13" s="212"/>
      <c r="Q13" s="213"/>
      <c r="R13" s="211">
        <v>7.5</v>
      </c>
      <c r="S13" s="212"/>
      <c r="T13" s="212"/>
      <c r="U13" s="212"/>
      <c r="V13" s="213"/>
      <c r="W13" s="211">
        <v>10</v>
      </c>
      <c r="X13" s="212"/>
      <c r="Y13" s="212"/>
      <c r="Z13" s="212"/>
      <c r="AA13" s="213"/>
      <c r="AB13" s="211">
        <v>15</v>
      </c>
      <c r="AC13" s="212"/>
      <c r="AD13" s="212"/>
      <c r="AE13" s="212"/>
      <c r="AF13" s="213"/>
    </row>
    <row r="14" spans="1:32" ht="16.5" thickBot="1" x14ac:dyDescent="0.3">
      <c r="A14" s="24" t="s">
        <v>1</v>
      </c>
      <c r="B14" s="128" t="s">
        <v>30</v>
      </c>
      <c r="C14" s="101" t="s">
        <v>54</v>
      </c>
      <c r="D14" s="101" t="s">
        <v>46</v>
      </c>
      <c r="E14" s="128" t="s">
        <v>0</v>
      </c>
      <c r="F14" s="73"/>
      <c r="G14" s="120"/>
      <c r="H14" s="120"/>
      <c r="I14" s="73"/>
      <c r="J14" s="139"/>
      <c r="K14" s="73"/>
      <c r="L14" s="73"/>
      <c r="M14" s="209" t="s">
        <v>58</v>
      </c>
      <c r="N14" s="214"/>
      <c r="O14" s="214"/>
      <c r="P14" s="214"/>
      <c r="Q14" s="214"/>
      <c r="R14" s="210"/>
      <c r="S14" s="214"/>
      <c r="T14" s="214"/>
      <c r="U14" s="214"/>
      <c r="V14" s="214"/>
      <c r="W14" s="210"/>
      <c r="X14" s="214"/>
      <c r="Y14" s="214"/>
      <c r="Z14" s="214"/>
      <c r="AA14" s="214"/>
      <c r="AB14" s="210"/>
      <c r="AC14" s="214"/>
      <c r="AD14" s="214"/>
      <c r="AE14" s="214"/>
      <c r="AF14" s="221"/>
    </row>
    <row r="15" spans="1:32" s="1" customFormat="1" ht="15.75" thickBot="1" x14ac:dyDescent="0.3">
      <c r="A15" s="137" t="s">
        <v>4</v>
      </c>
      <c r="B15" s="138" t="s">
        <v>2</v>
      </c>
      <c r="C15" s="138" t="s">
        <v>45</v>
      </c>
      <c r="D15" s="138" t="s">
        <v>47</v>
      </c>
      <c r="E15" s="138" t="s">
        <v>3</v>
      </c>
      <c r="F15" s="184" t="s">
        <v>52</v>
      </c>
      <c r="G15" s="184"/>
      <c r="H15" s="184"/>
      <c r="I15" s="184"/>
      <c r="J15" s="184"/>
      <c r="K15" s="184"/>
      <c r="L15" s="185"/>
      <c r="M15" s="87" t="s">
        <v>43</v>
      </c>
      <c r="N15" s="216">
        <v>0.25</v>
      </c>
      <c r="O15" s="216">
        <v>0.5</v>
      </c>
      <c r="P15" s="216">
        <v>0.7</v>
      </c>
      <c r="Q15" s="216">
        <v>1</v>
      </c>
      <c r="R15" s="217" t="s">
        <v>43</v>
      </c>
      <c r="S15" s="216">
        <v>0.25</v>
      </c>
      <c r="T15" s="216">
        <v>0.5</v>
      </c>
      <c r="U15" s="216">
        <v>0.7</v>
      </c>
      <c r="V15" s="216">
        <v>1</v>
      </c>
      <c r="W15" s="217" t="s">
        <v>43</v>
      </c>
      <c r="X15" s="216">
        <v>0.25</v>
      </c>
      <c r="Y15" s="216">
        <v>0.5</v>
      </c>
      <c r="Z15" s="216">
        <v>0.7</v>
      </c>
      <c r="AA15" s="216">
        <v>1</v>
      </c>
      <c r="AB15" s="220" t="s">
        <v>43</v>
      </c>
      <c r="AC15" s="216">
        <v>0.25</v>
      </c>
      <c r="AD15" s="216">
        <v>0.5</v>
      </c>
      <c r="AE15" s="216">
        <v>0.7</v>
      </c>
      <c r="AF15" s="216">
        <v>1</v>
      </c>
    </row>
    <row r="16" spans="1:32" s="1" customFormat="1" ht="31.15" customHeight="1" thickBot="1" x14ac:dyDescent="0.4">
      <c r="A16" s="24"/>
      <c r="B16" s="128" t="s">
        <v>55</v>
      </c>
      <c r="C16" s="101" t="s">
        <v>55</v>
      </c>
      <c r="D16" s="128" t="s">
        <v>55</v>
      </c>
      <c r="E16" s="50" t="s">
        <v>56</v>
      </c>
      <c r="F16" s="71" t="s">
        <v>26</v>
      </c>
      <c r="G16" s="71" t="s">
        <v>48</v>
      </c>
      <c r="H16" s="71" t="s">
        <v>49</v>
      </c>
      <c r="I16" s="71" t="s">
        <v>15</v>
      </c>
      <c r="J16" s="140" t="s">
        <v>61</v>
      </c>
      <c r="K16" s="71" t="s">
        <v>27</v>
      </c>
      <c r="L16" s="71" t="s">
        <v>16</v>
      </c>
      <c r="M16" s="181" t="s">
        <v>51</v>
      </c>
      <c r="N16" s="215"/>
      <c r="O16" s="215"/>
      <c r="P16" s="215"/>
      <c r="Q16" s="215"/>
      <c r="R16" s="182"/>
      <c r="S16" s="215"/>
      <c r="T16" s="215"/>
      <c r="U16" s="215"/>
      <c r="V16" s="215"/>
      <c r="W16" s="183"/>
      <c r="X16" s="219"/>
      <c r="Y16" s="219"/>
      <c r="Z16" s="219"/>
      <c r="AA16" s="219"/>
      <c r="AB16" s="183"/>
      <c r="AC16" s="219"/>
      <c r="AD16" s="219"/>
      <c r="AE16" s="219"/>
      <c r="AF16" s="219"/>
    </row>
    <row r="17" spans="1:32" s="1" customFormat="1" x14ac:dyDescent="0.25">
      <c r="A17" s="160" t="s">
        <v>5</v>
      </c>
      <c r="B17" s="2">
        <v>10</v>
      </c>
      <c r="C17" s="103">
        <v>10.096292</v>
      </c>
      <c r="D17" s="103">
        <v>10.054316444444444</v>
      </c>
      <c r="E17" s="92">
        <f>SQRT(B17/B$21)*E$21</f>
        <v>0.1</v>
      </c>
      <c r="F17" s="51"/>
      <c r="G17" s="51"/>
      <c r="H17" s="51"/>
      <c r="I17" s="51"/>
      <c r="J17" s="141"/>
      <c r="K17" s="51"/>
      <c r="L17" s="74" t="s">
        <v>20</v>
      </c>
      <c r="M17" s="116">
        <f t="shared" ref="M17:M26" si="0">$E$10*Q17</f>
        <v>0.8909999999999999</v>
      </c>
      <c r="N17" s="83">
        <f>Q17*N$15</f>
        <v>1.4849999999999999</v>
      </c>
      <c r="O17" s="83">
        <f>Q17*O$15</f>
        <v>2.9699999999999998</v>
      </c>
      <c r="P17" s="113">
        <f>Q17*P$15</f>
        <v>4.1579999999999995</v>
      </c>
      <c r="Q17" s="93">
        <f t="shared" ref="Q17:Q26" si="1">$E17*5940/M$13/$A$10</f>
        <v>5.9399999999999995</v>
      </c>
      <c r="R17" s="116">
        <f t="shared" ref="R17:R80" si="2">$E$10*V17</f>
        <v>0.59399999999999997</v>
      </c>
      <c r="S17" s="83">
        <f>V17*S$15</f>
        <v>0.99</v>
      </c>
      <c r="T17" s="83">
        <f>V17*T$15</f>
        <v>1.98</v>
      </c>
      <c r="U17" s="113">
        <f>V17*U$15</f>
        <v>2.7719999999999998</v>
      </c>
      <c r="V17" s="93">
        <f t="shared" ref="V17:V80" si="3">$E17*5940/R$13/$A$10</f>
        <v>3.96</v>
      </c>
      <c r="W17" s="116">
        <f t="shared" ref="W17:W80" si="4">$E$10*AA17</f>
        <v>0.44549999999999995</v>
      </c>
      <c r="X17" s="83">
        <f>AA17*X$15</f>
        <v>0.74249999999999994</v>
      </c>
      <c r="Y17" s="83">
        <f>AA17*Y$15</f>
        <v>1.4849999999999999</v>
      </c>
      <c r="Z17" s="113">
        <f>AA17*Z$15</f>
        <v>2.0789999999999997</v>
      </c>
      <c r="AA17" s="93">
        <f t="shared" ref="AA17:AA80" si="5">$E17*5940/W$13/$A$10</f>
        <v>2.9699999999999998</v>
      </c>
      <c r="AB17" s="116">
        <f t="shared" ref="AB17:AB80" si="6">$E$10*AF17</f>
        <v>0.29699999999999999</v>
      </c>
      <c r="AC17" s="83">
        <f>AF17*AC$15</f>
        <v>0.495</v>
      </c>
      <c r="AD17" s="83">
        <f>AF17*AD$15</f>
        <v>0.99</v>
      </c>
      <c r="AE17" s="113">
        <f>AF17*AE$15</f>
        <v>1.3859999999999999</v>
      </c>
      <c r="AF17" s="93">
        <f t="shared" ref="AF17:AF80" si="7">$E17*5940/AB$13/$A$10</f>
        <v>1.98</v>
      </c>
    </row>
    <row r="18" spans="1:32" x14ac:dyDescent="0.25">
      <c r="A18" s="161"/>
      <c r="B18" s="3">
        <v>15</v>
      </c>
      <c r="C18" s="104">
        <v>15.144437999999999</v>
      </c>
      <c r="D18" s="104">
        <v>15.081474666666665</v>
      </c>
      <c r="E18" s="4">
        <f>SQRT(B18/B$21)*E$21</f>
        <v>0.1224744871391589</v>
      </c>
      <c r="F18" s="25"/>
      <c r="G18" s="25"/>
      <c r="H18" s="25"/>
      <c r="I18" s="58" t="s">
        <v>20</v>
      </c>
      <c r="J18" s="142"/>
      <c r="K18" s="59" t="s">
        <v>18</v>
      </c>
      <c r="L18" s="75" t="s">
        <v>18</v>
      </c>
      <c r="M18" s="117">
        <f t="shared" si="0"/>
        <v>1.0912476804099058</v>
      </c>
      <c r="N18" s="84">
        <f t="shared" ref="N18:N26" si="8">Q18*N$15</f>
        <v>1.8187461340165096</v>
      </c>
      <c r="O18" s="84">
        <f t="shared" ref="O18:O26" si="9">Q18*O$15</f>
        <v>3.6374922680330193</v>
      </c>
      <c r="P18" s="114">
        <f>Q18*P$15</f>
        <v>5.0924891752462269</v>
      </c>
      <c r="Q18" s="88">
        <f t="shared" si="1"/>
        <v>7.2749845360660386</v>
      </c>
      <c r="R18" s="117">
        <f t="shared" si="2"/>
        <v>0.72749845360660392</v>
      </c>
      <c r="S18" s="84">
        <f t="shared" ref="S18:S26" si="10">V18*S$15</f>
        <v>1.2124974226776732</v>
      </c>
      <c r="T18" s="84">
        <f t="shared" ref="T18:T26" si="11">V18*T$15</f>
        <v>2.4249948453553465</v>
      </c>
      <c r="U18" s="114">
        <f>V18*U$15</f>
        <v>3.3949927834974849</v>
      </c>
      <c r="V18" s="88">
        <f t="shared" si="3"/>
        <v>4.849989690710693</v>
      </c>
      <c r="W18" s="117">
        <f t="shared" si="4"/>
        <v>0.54562384020495291</v>
      </c>
      <c r="X18" s="84">
        <f t="shared" ref="X18:X26" si="12">AA18*X$15</f>
        <v>0.90937306700825482</v>
      </c>
      <c r="Y18" s="84">
        <f t="shared" ref="Y18:Y26" si="13">AA18*Y$15</f>
        <v>1.8187461340165096</v>
      </c>
      <c r="Z18" s="114">
        <f>AA18*Z$15</f>
        <v>2.5462445876231135</v>
      </c>
      <c r="AA18" s="88">
        <f t="shared" si="5"/>
        <v>3.6374922680330193</v>
      </c>
      <c r="AB18" s="117">
        <f t="shared" si="6"/>
        <v>0.36374922680330196</v>
      </c>
      <c r="AC18" s="84">
        <f t="shared" ref="AC18:AC26" si="14">AF18*AC$15</f>
        <v>0.60624871133883662</v>
      </c>
      <c r="AD18" s="84">
        <f t="shared" ref="AD18:AD26" si="15">AF18*AD$15</f>
        <v>1.2124974226776732</v>
      </c>
      <c r="AE18" s="114">
        <f>AF18*AE$15</f>
        <v>1.6974963917487425</v>
      </c>
      <c r="AF18" s="88">
        <f t="shared" si="7"/>
        <v>2.4249948453553465</v>
      </c>
    </row>
    <row r="19" spans="1:32" x14ac:dyDescent="0.25">
      <c r="A19" s="161"/>
      <c r="B19" s="5">
        <v>20</v>
      </c>
      <c r="C19" s="105">
        <v>20.192584</v>
      </c>
      <c r="D19" s="105">
        <v>20.108632888888888</v>
      </c>
      <c r="E19" s="6">
        <f>SQRT(B19/B$21)*E$21</f>
        <v>0.14142135623730953</v>
      </c>
      <c r="F19" s="33" t="s">
        <v>18</v>
      </c>
      <c r="G19" s="49"/>
      <c r="H19" s="49"/>
      <c r="I19" s="59" t="s">
        <v>18</v>
      </c>
      <c r="J19" s="142"/>
      <c r="K19" s="33" t="s">
        <v>19</v>
      </c>
      <c r="L19" s="75" t="s">
        <v>18</v>
      </c>
      <c r="M19" s="117">
        <f t="shared" si="0"/>
        <v>1.2600642840744278</v>
      </c>
      <c r="N19" s="84">
        <f t="shared" si="8"/>
        <v>2.1001071401240465</v>
      </c>
      <c r="O19" s="84">
        <f t="shared" si="9"/>
        <v>4.2002142802480931</v>
      </c>
      <c r="P19" s="114">
        <f t="shared" ref="P19:P26" si="16">Q19*P$15</f>
        <v>5.8802999923473296</v>
      </c>
      <c r="Q19" s="88">
        <f t="shared" si="1"/>
        <v>8.4004285604961861</v>
      </c>
      <c r="R19" s="117">
        <f t="shared" si="2"/>
        <v>0.84004285604961859</v>
      </c>
      <c r="S19" s="84">
        <f t="shared" si="10"/>
        <v>1.4000714267493644</v>
      </c>
      <c r="T19" s="84">
        <f t="shared" si="11"/>
        <v>2.8001428534987287</v>
      </c>
      <c r="U19" s="114">
        <f t="shared" ref="U19:U26" si="17">V19*U$15</f>
        <v>3.92019999489822</v>
      </c>
      <c r="V19" s="88">
        <f t="shared" si="3"/>
        <v>5.6002857069974574</v>
      </c>
      <c r="W19" s="117">
        <f t="shared" si="4"/>
        <v>0.63003214203721392</v>
      </c>
      <c r="X19" s="84">
        <f t="shared" si="12"/>
        <v>1.0500535700620233</v>
      </c>
      <c r="Y19" s="84">
        <f t="shared" si="13"/>
        <v>2.1001071401240465</v>
      </c>
      <c r="Z19" s="114">
        <f t="shared" ref="Z19:Z26" si="18">AA19*Z$15</f>
        <v>2.9401499961736648</v>
      </c>
      <c r="AA19" s="88">
        <f t="shared" si="5"/>
        <v>4.2002142802480931</v>
      </c>
      <c r="AB19" s="117">
        <f t="shared" si="6"/>
        <v>0.4200214280248093</v>
      </c>
      <c r="AC19" s="84">
        <f t="shared" si="14"/>
        <v>0.70003571337468218</v>
      </c>
      <c r="AD19" s="84">
        <f t="shared" si="15"/>
        <v>1.4000714267493644</v>
      </c>
      <c r="AE19" s="114">
        <f t="shared" ref="AE19:AE26" si="19">AF19*AE$15</f>
        <v>1.96009999744911</v>
      </c>
      <c r="AF19" s="88">
        <f t="shared" si="7"/>
        <v>2.8001428534987287</v>
      </c>
    </row>
    <row r="20" spans="1:32" x14ac:dyDescent="0.25">
      <c r="A20" s="161"/>
      <c r="B20" s="5">
        <v>30</v>
      </c>
      <c r="C20" s="105">
        <v>30.288875999999998</v>
      </c>
      <c r="D20" s="105">
        <v>30.16294933333333</v>
      </c>
      <c r="E20" s="6">
        <f>SQRT(B20/B$21)*E$21</f>
        <v>0.17320508075688773</v>
      </c>
      <c r="F20" s="33" t="s">
        <v>18</v>
      </c>
      <c r="G20" s="49"/>
      <c r="H20" s="49"/>
      <c r="I20" s="59" t="s">
        <v>18</v>
      </c>
      <c r="J20" s="143" t="s">
        <v>23</v>
      </c>
      <c r="K20" s="33" t="s">
        <v>19</v>
      </c>
      <c r="L20" s="76" t="s">
        <v>19</v>
      </c>
      <c r="M20" s="117">
        <f t="shared" si="0"/>
        <v>1.5432572695438698</v>
      </c>
      <c r="N20" s="84">
        <f t="shared" si="8"/>
        <v>2.5720954492397832</v>
      </c>
      <c r="O20" s="84">
        <f t="shared" si="9"/>
        <v>5.1441908984795663</v>
      </c>
      <c r="P20" s="114">
        <f t="shared" si="16"/>
        <v>7.2018672578713927</v>
      </c>
      <c r="Q20" s="88">
        <f t="shared" si="1"/>
        <v>10.288381796959133</v>
      </c>
      <c r="R20" s="117">
        <f t="shared" si="2"/>
        <v>1.028838179695913</v>
      </c>
      <c r="S20" s="84">
        <f t="shared" si="10"/>
        <v>1.7147302994931883</v>
      </c>
      <c r="T20" s="84">
        <f t="shared" si="11"/>
        <v>3.4294605989863767</v>
      </c>
      <c r="U20" s="114">
        <f t="shared" si="17"/>
        <v>4.801244838580927</v>
      </c>
      <c r="V20" s="88">
        <f t="shared" si="3"/>
        <v>6.8589211979727533</v>
      </c>
      <c r="W20" s="117">
        <f t="shared" si="4"/>
        <v>0.77162863477193488</v>
      </c>
      <c r="X20" s="84">
        <f t="shared" si="12"/>
        <v>1.2860477246198916</v>
      </c>
      <c r="Y20" s="84">
        <f t="shared" si="13"/>
        <v>2.5720954492397832</v>
      </c>
      <c r="Z20" s="114">
        <f t="shared" si="18"/>
        <v>3.6009336289356964</v>
      </c>
      <c r="AA20" s="88">
        <f t="shared" si="5"/>
        <v>5.1441908984795663</v>
      </c>
      <c r="AB20" s="117">
        <f t="shared" si="6"/>
        <v>0.51441908984795648</v>
      </c>
      <c r="AC20" s="84">
        <f t="shared" si="14"/>
        <v>0.85736514974659417</v>
      </c>
      <c r="AD20" s="84">
        <f t="shared" si="15"/>
        <v>1.7147302994931883</v>
      </c>
      <c r="AE20" s="114">
        <f t="shared" si="19"/>
        <v>2.4006224192904635</v>
      </c>
      <c r="AF20" s="88">
        <f t="shared" si="7"/>
        <v>3.4294605989863767</v>
      </c>
    </row>
    <row r="21" spans="1:32" x14ac:dyDescent="0.25">
      <c r="A21" s="161"/>
      <c r="B21" s="7">
        <v>40</v>
      </c>
      <c r="C21" s="106">
        <v>40.385168</v>
      </c>
      <c r="D21" s="106">
        <v>40.217265777777776</v>
      </c>
      <c r="E21" s="8">
        <v>0.2</v>
      </c>
      <c r="F21" s="33" t="s">
        <v>18</v>
      </c>
      <c r="G21" s="49"/>
      <c r="H21" s="49"/>
      <c r="I21" s="59" t="s">
        <v>18</v>
      </c>
      <c r="J21" s="143" t="s">
        <v>23</v>
      </c>
      <c r="K21" s="33" t="s">
        <v>19</v>
      </c>
      <c r="L21" s="76" t="s">
        <v>19</v>
      </c>
      <c r="M21" s="117">
        <f t="shared" si="0"/>
        <v>1.7819999999999998</v>
      </c>
      <c r="N21" s="84">
        <f t="shared" si="8"/>
        <v>2.9699999999999998</v>
      </c>
      <c r="O21" s="84">
        <f t="shared" si="9"/>
        <v>5.9399999999999995</v>
      </c>
      <c r="P21" s="114">
        <f t="shared" si="16"/>
        <v>8.3159999999999989</v>
      </c>
      <c r="Q21" s="88">
        <f t="shared" si="1"/>
        <v>11.879999999999999</v>
      </c>
      <c r="R21" s="117">
        <f t="shared" si="2"/>
        <v>1.1879999999999999</v>
      </c>
      <c r="S21" s="84">
        <f t="shared" si="10"/>
        <v>1.98</v>
      </c>
      <c r="T21" s="84">
        <f t="shared" si="11"/>
        <v>3.96</v>
      </c>
      <c r="U21" s="114">
        <f t="shared" si="17"/>
        <v>5.5439999999999996</v>
      </c>
      <c r="V21" s="88">
        <f t="shared" si="3"/>
        <v>7.92</v>
      </c>
      <c r="W21" s="117">
        <f t="shared" si="4"/>
        <v>0.8909999999999999</v>
      </c>
      <c r="X21" s="84">
        <f t="shared" si="12"/>
        <v>1.4849999999999999</v>
      </c>
      <c r="Y21" s="84">
        <f t="shared" si="13"/>
        <v>2.9699999999999998</v>
      </c>
      <c r="Z21" s="114">
        <f t="shared" si="18"/>
        <v>4.1579999999999995</v>
      </c>
      <c r="AA21" s="88">
        <f t="shared" si="5"/>
        <v>5.9399999999999995</v>
      </c>
      <c r="AB21" s="117">
        <f t="shared" si="6"/>
        <v>0.59399999999999997</v>
      </c>
      <c r="AC21" s="84">
        <f t="shared" si="14"/>
        <v>0.99</v>
      </c>
      <c r="AD21" s="84">
        <f t="shared" si="15"/>
        <v>1.98</v>
      </c>
      <c r="AE21" s="114">
        <f t="shared" si="19"/>
        <v>2.7719999999999998</v>
      </c>
      <c r="AF21" s="88">
        <f t="shared" si="7"/>
        <v>3.96</v>
      </c>
    </row>
    <row r="22" spans="1:32" x14ac:dyDescent="0.25">
      <c r="A22" s="161"/>
      <c r="B22" s="5">
        <v>50</v>
      </c>
      <c r="C22" s="105">
        <v>50.481459999999998</v>
      </c>
      <c r="D22" s="105">
        <v>50.271582222222222</v>
      </c>
      <c r="E22" s="6">
        <f t="shared" ref="E22:E26" si="20">SQRT(B22/B$21)*E$21</f>
        <v>0.22360679774997899</v>
      </c>
      <c r="F22" s="33" t="s">
        <v>18</v>
      </c>
      <c r="G22" s="49"/>
      <c r="H22" s="49"/>
      <c r="I22" s="59" t="s">
        <v>18</v>
      </c>
      <c r="J22" s="143" t="s">
        <v>23</v>
      </c>
      <c r="K22" s="33" t="s">
        <v>19</v>
      </c>
      <c r="L22" s="76" t="s">
        <v>19</v>
      </c>
      <c r="M22" s="117">
        <f t="shared" si="0"/>
        <v>1.9923365679523128</v>
      </c>
      <c r="N22" s="84">
        <f t="shared" si="8"/>
        <v>3.3205609465871881</v>
      </c>
      <c r="O22" s="84">
        <f t="shared" si="9"/>
        <v>6.6411218931743763</v>
      </c>
      <c r="P22" s="114">
        <f t="shared" si="16"/>
        <v>9.2975706504441256</v>
      </c>
      <c r="Q22" s="88">
        <f t="shared" si="1"/>
        <v>13.282243786348753</v>
      </c>
      <c r="R22" s="117">
        <f t="shared" si="2"/>
        <v>1.3282243786348751</v>
      </c>
      <c r="S22" s="84">
        <f t="shared" si="10"/>
        <v>2.2137072977247918</v>
      </c>
      <c r="T22" s="84">
        <f t="shared" si="11"/>
        <v>4.4274145954495836</v>
      </c>
      <c r="U22" s="114">
        <f t="shared" si="17"/>
        <v>6.198380433629417</v>
      </c>
      <c r="V22" s="88">
        <f t="shared" si="3"/>
        <v>8.8548291908991672</v>
      </c>
      <c r="W22" s="117">
        <f t="shared" si="4"/>
        <v>0.99616828397615642</v>
      </c>
      <c r="X22" s="84">
        <f t="shared" si="12"/>
        <v>1.6602804732935941</v>
      </c>
      <c r="Y22" s="84">
        <f t="shared" si="13"/>
        <v>3.3205609465871881</v>
      </c>
      <c r="Z22" s="114">
        <f t="shared" si="18"/>
        <v>4.6487853252220628</v>
      </c>
      <c r="AA22" s="88">
        <f t="shared" si="5"/>
        <v>6.6411218931743763</v>
      </c>
      <c r="AB22" s="117">
        <f t="shared" si="6"/>
        <v>0.66411218931743754</v>
      </c>
      <c r="AC22" s="84">
        <f t="shared" si="14"/>
        <v>1.1068536488623959</v>
      </c>
      <c r="AD22" s="84">
        <f t="shared" si="15"/>
        <v>2.2137072977247918</v>
      </c>
      <c r="AE22" s="114">
        <f t="shared" si="19"/>
        <v>3.0991902168147085</v>
      </c>
      <c r="AF22" s="88">
        <f t="shared" si="7"/>
        <v>4.4274145954495836</v>
      </c>
    </row>
    <row r="23" spans="1:32" x14ac:dyDescent="0.25">
      <c r="A23" s="161"/>
      <c r="B23" s="5">
        <v>60</v>
      </c>
      <c r="C23" s="105">
        <v>60.577751999999997</v>
      </c>
      <c r="D23" s="105">
        <v>60.32589866666666</v>
      </c>
      <c r="E23" s="6">
        <f t="shared" si="20"/>
        <v>0.2449489742783178</v>
      </c>
      <c r="F23" s="33" t="s">
        <v>18</v>
      </c>
      <c r="G23" s="49"/>
      <c r="H23" s="49"/>
      <c r="I23" s="59" t="s">
        <v>18</v>
      </c>
      <c r="J23" s="143" t="s">
        <v>23</v>
      </c>
      <c r="K23" s="33" t="s">
        <v>19</v>
      </c>
      <c r="L23" s="76" t="s">
        <v>19</v>
      </c>
      <c r="M23" s="117">
        <f t="shared" si="0"/>
        <v>2.1824953608198117</v>
      </c>
      <c r="N23" s="84">
        <f t="shared" si="8"/>
        <v>3.6374922680330193</v>
      </c>
      <c r="O23" s="84">
        <f t="shared" si="9"/>
        <v>7.2749845360660386</v>
      </c>
      <c r="P23" s="114">
        <f t="shared" si="16"/>
        <v>10.184978350492454</v>
      </c>
      <c r="Q23" s="88">
        <f t="shared" si="1"/>
        <v>14.549969072132077</v>
      </c>
      <c r="R23" s="117">
        <f t="shared" si="2"/>
        <v>1.4549969072132078</v>
      </c>
      <c r="S23" s="84">
        <f t="shared" si="10"/>
        <v>2.4249948453553465</v>
      </c>
      <c r="T23" s="84">
        <f t="shared" si="11"/>
        <v>4.849989690710693</v>
      </c>
      <c r="U23" s="114">
        <f t="shared" si="17"/>
        <v>6.7899855669949698</v>
      </c>
      <c r="V23" s="88">
        <f t="shared" si="3"/>
        <v>9.6999793814213859</v>
      </c>
      <c r="W23" s="117">
        <f t="shared" si="4"/>
        <v>1.0912476804099058</v>
      </c>
      <c r="X23" s="84">
        <f t="shared" si="12"/>
        <v>1.8187461340165096</v>
      </c>
      <c r="Y23" s="84">
        <f t="shared" si="13"/>
        <v>3.6374922680330193</v>
      </c>
      <c r="Z23" s="114">
        <f t="shared" si="18"/>
        <v>5.0924891752462269</v>
      </c>
      <c r="AA23" s="88">
        <f t="shared" si="5"/>
        <v>7.2749845360660386</v>
      </c>
      <c r="AB23" s="117">
        <f t="shared" si="6"/>
        <v>0.72749845360660392</v>
      </c>
      <c r="AC23" s="84">
        <f t="shared" si="14"/>
        <v>1.2124974226776732</v>
      </c>
      <c r="AD23" s="84">
        <f t="shared" si="15"/>
        <v>2.4249948453553465</v>
      </c>
      <c r="AE23" s="114">
        <f t="shared" si="19"/>
        <v>3.3949927834974849</v>
      </c>
      <c r="AF23" s="88">
        <f t="shared" si="7"/>
        <v>4.849989690710693</v>
      </c>
    </row>
    <row r="24" spans="1:32" x14ac:dyDescent="0.25">
      <c r="A24" s="161"/>
      <c r="B24" s="5">
        <v>70</v>
      </c>
      <c r="C24" s="105">
        <v>70.674043999999995</v>
      </c>
      <c r="D24" s="105">
        <v>70.380215111111113</v>
      </c>
      <c r="E24" s="6">
        <f t="shared" si="20"/>
        <v>0.26457513110645908</v>
      </c>
      <c r="F24" s="26" t="s">
        <v>19</v>
      </c>
      <c r="G24" s="49"/>
      <c r="H24" s="49"/>
      <c r="I24" s="59" t="s">
        <v>18</v>
      </c>
      <c r="J24" s="144" t="s">
        <v>22</v>
      </c>
      <c r="K24" s="26" t="s">
        <v>19</v>
      </c>
      <c r="L24" s="76" t="s">
        <v>19</v>
      </c>
      <c r="M24" s="117">
        <f t="shared" si="0"/>
        <v>2.3573644181585505</v>
      </c>
      <c r="N24" s="84">
        <f t="shared" si="8"/>
        <v>3.9289406969309177</v>
      </c>
      <c r="O24" s="84">
        <f t="shared" si="9"/>
        <v>7.8578813938618355</v>
      </c>
      <c r="P24" s="114">
        <f t="shared" si="16"/>
        <v>11.001033951406569</v>
      </c>
      <c r="Q24" s="88">
        <f t="shared" si="1"/>
        <v>15.715762787723671</v>
      </c>
      <c r="R24" s="117">
        <f t="shared" si="2"/>
        <v>1.5715762787723671</v>
      </c>
      <c r="S24" s="84">
        <f t="shared" si="10"/>
        <v>2.619293797953945</v>
      </c>
      <c r="T24" s="84">
        <f t="shared" si="11"/>
        <v>5.23858759590789</v>
      </c>
      <c r="U24" s="114">
        <f t="shared" si="17"/>
        <v>7.3340226342710455</v>
      </c>
      <c r="V24" s="88">
        <f t="shared" si="3"/>
        <v>10.47717519181578</v>
      </c>
      <c r="W24" s="117">
        <f t="shared" si="4"/>
        <v>1.1786822090792752</v>
      </c>
      <c r="X24" s="84">
        <f t="shared" si="12"/>
        <v>1.9644703484654589</v>
      </c>
      <c r="Y24" s="84">
        <f t="shared" si="13"/>
        <v>3.9289406969309177</v>
      </c>
      <c r="Z24" s="114">
        <f t="shared" si="18"/>
        <v>5.5005169757032846</v>
      </c>
      <c r="AA24" s="88">
        <f t="shared" si="5"/>
        <v>7.8578813938618355</v>
      </c>
      <c r="AB24" s="117">
        <f t="shared" si="6"/>
        <v>0.78578813938618353</v>
      </c>
      <c r="AC24" s="84">
        <f t="shared" si="14"/>
        <v>1.3096468989769725</v>
      </c>
      <c r="AD24" s="84">
        <f t="shared" si="15"/>
        <v>2.619293797953945</v>
      </c>
      <c r="AE24" s="114">
        <f t="shared" si="19"/>
        <v>3.6670113171355228</v>
      </c>
      <c r="AF24" s="88">
        <f t="shared" si="7"/>
        <v>5.23858759590789</v>
      </c>
    </row>
    <row r="25" spans="1:32" x14ac:dyDescent="0.25">
      <c r="A25" s="161"/>
      <c r="B25" s="5">
        <v>80</v>
      </c>
      <c r="C25" s="105">
        <v>80.770336</v>
      </c>
      <c r="D25" s="105">
        <v>80.434531555555552</v>
      </c>
      <c r="E25" s="6">
        <f t="shared" si="20"/>
        <v>0.28284271247461906</v>
      </c>
      <c r="F25" s="26" t="s">
        <v>19</v>
      </c>
      <c r="G25" s="49"/>
      <c r="H25" s="49"/>
      <c r="I25" s="25"/>
      <c r="J25" s="144" t="s">
        <v>22</v>
      </c>
      <c r="K25" s="25"/>
      <c r="L25" s="76" t="s">
        <v>19</v>
      </c>
      <c r="M25" s="117">
        <f t="shared" si="0"/>
        <v>2.5201285681488557</v>
      </c>
      <c r="N25" s="84">
        <f t="shared" si="8"/>
        <v>4.2002142802480931</v>
      </c>
      <c r="O25" s="84">
        <f t="shared" si="9"/>
        <v>8.4004285604961861</v>
      </c>
      <c r="P25" s="114">
        <f t="shared" si="16"/>
        <v>11.760599984694659</v>
      </c>
      <c r="Q25" s="88">
        <f t="shared" si="1"/>
        <v>16.800857120992372</v>
      </c>
      <c r="R25" s="117">
        <f t="shared" si="2"/>
        <v>1.6800857120992372</v>
      </c>
      <c r="S25" s="84">
        <f t="shared" si="10"/>
        <v>2.8001428534987287</v>
      </c>
      <c r="T25" s="84">
        <f t="shared" si="11"/>
        <v>5.6002857069974574</v>
      </c>
      <c r="U25" s="114">
        <f t="shared" si="17"/>
        <v>7.84039998979644</v>
      </c>
      <c r="V25" s="88">
        <f t="shared" si="3"/>
        <v>11.200571413994915</v>
      </c>
      <c r="W25" s="117">
        <f t="shared" si="4"/>
        <v>1.2600642840744278</v>
      </c>
      <c r="X25" s="84">
        <f t="shared" si="12"/>
        <v>2.1001071401240465</v>
      </c>
      <c r="Y25" s="84">
        <f t="shared" si="13"/>
        <v>4.2002142802480931</v>
      </c>
      <c r="Z25" s="114">
        <f t="shared" si="18"/>
        <v>5.8802999923473296</v>
      </c>
      <c r="AA25" s="88">
        <f t="shared" si="5"/>
        <v>8.4004285604961861</v>
      </c>
      <c r="AB25" s="117">
        <f t="shared" si="6"/>
        <v>0.84004285604961859</v>
      </c>
      <c r="AC25" s="84">
        <f t="shared" si="14"/>
        <v>1.4000714267493644</v>
      </c>
      <c r="AD25" s="84">
        <f t="shared" si="15"/>
        <v>2.8001428534987287</v>
      </c>
      <c r="AE25" s="114">
        <f t="shared" si="19"/>
        <v>3.92019999489822</v>
      </c>
      <c r="AF25" s="88">
        <f t="shared" si="7"/>
        <v>5.6002857069974574</v>
      </c>
    </row>
    <row r="26" spans="1:32" ht="15.75" thickBot="1" x14ac:dyDescent="0.3">
      <c r="A26" s="162"/>
      <c r="B26" s="9">
        <v>90</v>
      </c>
      <c r="C26" s="107">
        <v>90.866627999999992</v>
      </c>
      <c r="D26" s="107">
        <v>90.48884799999999</v>
      </c>
      <c r="E26" s="10">
        <f t="shared" si="20"/>
        <v>0.30000000000000004</v>
      </c>
      <c r="F26" s="27" t="s">
        <v>19</v>
      </c>
      <c r="G26" s="28"/>
      <c r="H26" s="28"/>
      <c r="I26" s="28"/>
      <c r="J26" s="145" t="s">
        <v>22</v>
      </c>
      <c r="K26" s="28"/>
      <c r="L26" s="77" t="s">
        <v>19</v>
      </c>
      <c r="M26" s="118">
        <f t="shared" si="0"/>
        <v>2.673</v>
      </c>
      <c r="N26" s="85">
        <f t="shared" si="8"/>
        <v>4.4550000000000001</v>
      </c>
      <c r="O26" s="85">
        <f t="shared" si="9"/>
        <v>8.91</v>
      </c>
      <c r="P26" s="115">
        <f t="shared" si="16"/>
        <v>12.474</v>
      </c>
      <c r="Q26" s="89">
        <f t="shared" si="1"/>
        <v>17.82</v>
      </c>
      <c r="R26" s="118">
        <f t="shared" si="2"/>
        <v>1.782</v>
      </c>
      <c r="S26" s="85">
        <f t="shared" si="10"/>
        <v>2.97</v>
      </c>
      <c r="T26" s="85">
        <f t="shared" si="11"/>
        <v>5.94</v>
      </c>
      <c r="U26" s="115">
        <f t="shared" si="17"/>
        <v>8.3160000000000007</v>
      </c>
      <c r="V26" s="89">
        <f t="shared" si="3"/>
        <v>11.88</v>
      </c>
      <c r="W26" s="118">
        <f t="shared" si="4"/>
        <v>1.3365</v>
      </c>
      <c r="X26" s="85">
        <f t="shared" si="12"/>
        <v>2.2275</v>
      </c>
      <c r="Y26" s="85">
        <f t="shared" si="13"/>
        <v>4.4550000000000001</v>
      </c>
      <c r="Z26" s="115">
        <f t="shared" si="18"/>
        <v>6.2370000000000001</v>
      </c>
      <c r="AA26" s="89">
        <f t="shared" si="5"/>
        <v>8.91</v>
      </c>
      <c r="AB26" s="118">
        <f t="shared" si="6"/>
        <v>0.89100000000000001</v>
      </c>
      <c r="AC26" s="85">
        <f t="shared" si="14"/>
        <v>1.4850000000000001</v>
      </c>
      <c r="AD26" s="85">
        <f t="shared" si="15"/>
        <v>2.97</v>
      </c>
      <c r="AE26" s="115">
        <f t="shared" si="19"/>
        <v>4.1580000000000004</v>
      </c>
      <c r="AF26" s="89">
        <f t="shared" si="7"/>
        <v>5.94</v>
      </c>
    </row>
    <row r="27" spans="1:32" x14ac:dyDescent="0.25">
      <c r="A27" s="159" t="s">
        <v>6</v>
      </c>
      <c r="B27" s="3">
        <v>10</v>
      </c>
      <c r="C27" s="104">
        <v>10.150456250000001</v>
      </c>
      <c r="D27" s="104">
        <v>10.084869444444445</v>
      </c>
      <c r="E27" s="6">
        <f t="shared" ref="E27:E28" si="21">SQRT(B27/B$31)*E$31</f>
        <v>0.125</v>
      </c>
      <c r="F27" s="25"/>
      <c r="G27" s="25"/>
      <c r="H27" s="25"/>
      <c r="I27" s="25"/>
      <c r="J27" s="141"/>
      <c r="K27" s="25"/>
      <c r="L27" s="79" t="s">
        <v>20</v>
      </c>
      <c r="M27" s="116">
        <f t="shared" ref="M27:M90" si="22">$E$10*Q27</f>
        <v>1.11375</v>
      </c>
      <c r="N27" s="83">
        <f>Q27*N$15</f>
        <v>1.85625</v>
      </c>
      <c r="O27" s="83">
        <f>Q27*O$15</f>
        <v>3.7124999999999999</v>
      </c>
      <c r="P27" s="113">
        <f>Q27*P$15</f>
        <v>5.1974999999999998</v>
      </c>
      <c r="Q27" s="93">
        <f t="shared" ref="Q27:Q90" si="23">$E27*5940/M$13/$A$10</f>
        <v>7.4249999999999998</v>
      </c>
      <c r="R27" s="116">
        <f t="shared" si="2"/>
        <v>0.74250000000000005</v>
      </c>
      <c r="S27" s="83">
        <f>V27*S$15</f>
        <v>1.2375</v>
      </c>
      <c r="T27" s="83">
        <f>V27*T$15</f>
        <v>2.4750000000000001</v>
      </c>
      <c r="U27" s="113">
        <f>V27*U$15</f>
        <v>3.4649999999999999</v>
      </c>
      <c r="V27" s="93">
        <f t="shared" si="3"/>
        <v>4.95</v>
      </c>
      <c r="W27" s="116">
        <f t="shared" si="4"/>
        <v>0.55687500000000001</v>
      </c>
      <c r="X27" s="83">
        <f>AA27*X$15</f>
        <v>0.92812499999999998</v>
      </c>
      <c r="Y27" s="83">
        <f>AA27*Y$15</f>
        <v>1.85625</v>
      </c>
      <c r="Z27" s="113">
        <f>AA27*Z$15</f>
        <v>2.5987499999999999</v>
      </c>
      <c r="AA27" s="93">
        <f t="shared" si="5"/>
        <v>3.7124999999999999</v>
      </c>
      <c r="AB27" s="116">
        <f t="shared" si="6"/>
        <v>0.37125000000000002</v>
      </c>
      <c r="AC27" s="83">
        <f>AF27*AC$15</f>
        <v>0.61875000000000002</v>
      </c>
      <c r="AD27" s="83">
        <f>AF27*AD$15</f>
        <v>1.2375</v>
      </c>
      <c r="AE27" s="113">
        <f>AF27*AE$15</f>
        <v>1.7324999999999999</v>
      </c>
      <c r="AF27" s="93">
        <f t="shared" si="7"/>
        <v>2.4750000000000001</v>
      </c>
    </row>
    <row r="28" spans="1:32" x14ac:dyDescent="0.25">
      <c r="A28" s="159"/>
      <c r="B28" s="3">
        <v>15</v>
      </c>
      <c r="C28" s="104">
        <v>15.225684375</v>
      </c>
      <c r="D28" s="104">
        <v>15.127304166666667</v>
      </c>
      <c r="E28" s="6">
        <f t="shared" si="21"/>
        <v>0.15309310892394862</v>
      </c>
      <c r="F28" s="25"/>
      <c r="G28" s="49"/>
      <c r="H28" s="49"/>
      <c r="I28" s="58" t="s">
        <v>20</v>
      </c>
      <c r="J28" s="142"/>
      <c r="K28" s="33" t="s">
        <v>18</v>
      </c>
      <c r="L28" s="75" t="s">
        <v>18</v>
      </c>
      <c r="M28" s="117">
        <f t="shared" si="22"/>
        <v>1.364059600512382</v>
      </c>
      <c r="N28" s="84">
        <f t="shared" ref="N28:N36" si="24">Q28*N$15</f>
        <v>2.2734326675206367</v>
      </c>
      <c r="O28" s="84">
        <f t="shared" ref="O28:O36" si="25">Q28*O$15</f>
        <v>4.5468653350412733</v>
      </c>
      <c r="P28" s="114">
        <f>Q28*P$15</f>
        <v>6.3656114690577823</v>
      </c>
      <c r="Q28" s="88">
        <f t="shared" si="23"/>
        <v>9.0937306700825467</v>
      </c>
      <c r="R28" s="117">
        <f t="shared" si="2"/>
        <v>0.90937306700825471</v>
      </c>
      <c r="S28" s="84">
        <f t="shared" ref="S28:S36" si="26">V28*S$15</f>
        <v>1.5156217783470913</v>
      </c>
      <c r="T28" s="84">
        <f t="shared" ref="T28:T36" si="27">V28*T$15</f>
        <v>3.0312435566941827</v>
      </c>
      <c r="U28" s="114">
        <f>V28*U$15</f>
        <v>4.2437409793718555</v>
      </c>
      <c r="V28" s="88">
        <f t="shared" si="3"/>
        <v>6.0624871133883653</v>
      </c>
      <c r="W28" s="117">
        <f t="shared" si="4"/>
        <v>0.68202980025619098</v>
      </c>
      <c r="X28" s="84">
        <f t="shared" ref="X28:X36" si="28">AA28*X$15</f>
        <v>1.1367163337603183</v>
      </c>
      <c r="Y28" s="84">
        <f t="shared" ref="Y28:Y36" si="29">AA28*Y$15</f>
        <v>2.2734326675206367</v>
      </c>
      <c r="Z28" s="114">
        <f>AA28*Z$15</f>
        <v>3.1828057345288912</v>
      </c>
      <c r="AA28" s="88">
        <f t="shared" si="5"/>
        <v>4.5468653350412733</v>
      </c>
      <c r="AB28" s="117">
        <f t="shared" si="6"/>
        <v>0.45468653350412735</v>
      </c>
      <c r="AC28" s="84">
        <f t="shared" ref="AC28:AC36" si="30">AF28*AC$15</f>
        <v>0.75781088917354567</v>
      </c>
      <c r="AD28" s="84">
        <f t="shared" ref="AD28:AD36" si="31">AF28*AD$15</f>
        <v>1.5156217783470913</v>
      </c>
      <c r="AE28" s="114">
        <f>AF28*AE$15</f>
        <v>2.1218704896859277</v>
      </c>
      <c r="AF28" s="88">
        <f t="shared" si="7"/>
        <v>3.0312435566941827</v>
      </c>
    </row>
    <row r="29" spans="1:32" x14ac:dyDescent="0.25">
      <c r="A29" s="159"/>
      <c r="B29" s="5">
        <v>20</v>
      </c>
      <c r="C29" s="105">
        <v>20.300912500000003</v>
      </c>
      <c r="D29" s="105">
        <v>20.16973888888889</v>
      </c>
      <c r="E29" s="6">
        <f>SQRT(B29/B$31)*E$31</f>
        <v>0.17677669529663689</v>
      </c>
      <c r="F29" s="39" t="s">
        <v>18</v>
      </c>
      <c r="G29" s="49"/>
      <c r="H29" s="49"/>
      <c r="I29" s="59" t="s">
        <v>18</v>
      </c>
      <c r="J29" s="142"/>
      <c r="K29" s="33" t="s">
        <v>18</v>
      </c>
      <c r="L29" s="75" t="s">
        <v>18</v>
      </c>
      <c r="M29" s="117">
        <f t="shared" si="22"/>
        <v>1.575080355093035</v>
      </c>
      <c r="N29" s="84">
        <f t="shared" si="24"/>
        <v>2.6251339251550583</v>
      </c>
      <c r="O29" s="84">
        <f t="shared" si="25"/>
        <v>5.2502678503101166</v>
      </c>
      <c r="P29" s="114">
        <f t="shared" ref="P29:P36" si="32">Q29*P$15</f>
        <v>7.3503749904341626</v>
      </c>
      <c r="Q29" s="88">
        <f t="shared" si="23"/>
        <v>10.500535700620233</v>
      </c>
      <c r="R29" s="117">
        <f t="shared" si="2"/>
        <v>1.0500535700620233</v>
      </c>
      <c r="S29" s="84">
        <f t="shared" si="26"/>
        <v>1.7500892834367054</v>
      </c>
      <c r="T29" s="84">
        <f t="shared" si="27"/>
        <v>3.5001785668734109</v>
      </c>
      <c r="U29" s="114">
        <f t="shared" ref="U29:U36" si="33">V29*U$15</f>
        <v>4.9002499936227748</v>
      </c>
      <c r="V29" s="88">
        <f t="shared" si="3"/>
        <v>7.0003571337468218</v>
      </c>
      <c r="W29" s="117">
        <f t="shared" si="4"/>
        <v>0.78754017754651751</v>
      </c>
      <c r="X29" s="84">
        <f t="shared" si="28"/>
        <v>1.3125669625775291</v>
      </c>
      <c r="Y29" s="84">
        <f t="shared" si="29"/>
        <v>2.6251339251550583</v>
      </c>
      <c r="Z29" s="114">
        <f t="shared" ref="Z29:Z36" si="34">AA29*Z$15</f>
        <v>3.6751874952170813</v>
      </c>
      <c r="AA29" s="88">
        <f t="shared" si="5"/>
        <v>5.2502678503101166</v>
      </c>
      <c r="AB29" s="117">
        <f t="shared" si="6"/>
        <v>0.52502678503101163</v>
      </c>
      <c r="AC29" s="84">
        <f t="shared" si="30"/>
        <v>0.87504464171835272</v>
      </c>
      <c r="AD29" s="84">
        <f t="shared" si="31"/>
        <v>1.7500892834367054</v>
      </c>
      <c r="AE29" s="114">
        <f t="shared" ref="AE29:AE36" si="35">AF29*AE$15</f>
        <v>2.4501249968113874</v>
      </c>
      <c r="AF29" s="88">
        <f t="shared" si="7"/>
        <v>3.5001785668734109</v>
      </c>
    </row>
    <row r="30" spans="1:32" x14ac:dyDescent="0.25">
      <c r="A30" s="159"/>
      <c r="B30" s="5">
        <v>30</v>
      </c>
      <c r="C30" s="105">
        <v>30.45136875</v>
      </c>
      <c r="D30" s="105">
        <v>30.254608333333334</v>
      </c>
      <c r="E30" s="6">
        <f>SQRT(B30/B$31)*E$31</f>
        <v>0.21650635094610965</v>
      </c>
      <c r="F30" s="39" t="s">
        <v>18</v>
      </c>
      <c r="G30" s="49"/>
      <c r="H30" s="49"/>
      <c r="I30" s="59" t="s">
        <v>18</v>
      </c>
      <c r="J30" s="143" t="s">
        <v>23</v>
      </c>
      <c r="K30" s="33" t="s">
        <v>19</v>
      </c>
      <c r="L30" s="75" t="s">
        <v>18</v>
      </c>
      <c r="M30" s="117">
        <f t="shared" si="22"/>
        <v>1.9290715869298372</v>
      </c>
      <c r="N30" s="84">
        <f t="shared" si="24"/>
        <v>3.2151193115497287</v>
      </c>
      <c r="O30" s="84">
        <f t="shared" si="25"/>
        <v>6.4302386230994575</v>
      </c>
      <c r="P30" s="114">
        <f t="shared" si="32"/>
        <v>9.0023340723392398</v>
      </c>
      <c r="Q30" s="88">
        <f t="shared" si="23"/>
        <v>12.860477246198915</v>
      </c>
      <c r="R30" s="117">
        <f t="shared" si="2"/>
        <v>1.2860477246198914</v>
      </c>
      <c r="S30" s="84">
        <f t="shared" si="26"/>
        <v>2.1434128743664855</v>
      </c>
      <c r="T30" s="84">
        <f t="shared" si="27"/>
        <v>4.2868257487329711</v>
      </c>
      <c r="U30" s="114">
        <f t="shared" si="33"/>
        <v>6.001556048226159</v>
      </c>
      <c r="V30" s="88">
        <f t="shared" si="3"/>
        <v>8.5736514974659421</v>
      </c>
      <c r="W30" s="117">
        <f t="shared" si="4"/>
        <v>0.96453579346491858</v>
      </c>
      <c r="X30" s="84">
        <f t="shared" si="28"/>
        <v>1.6075596557748644</v>
      </c>
      <c r="Y30" s="84">
        <f t="shared" si="29"/>
        <v>3.2151193115497287</v>
      </c>
      <c r="Z30" s="114">
        <f t="shared" si="34"/>
        <v>4.5011670361696199</v>
      </c>
      <c r="AA30" s="88">
        <f t="shared" si="5"/>
        <v>6.4302386230994575</v>
      </c>
      <c r="AB30" s="117">
        <f t="shared" si="6"/>
        <v>0.64302386230994568</v>
      </c>
      <c r="AC30" s="84">
        <f t="shared" si="30"/>
        <v>1.0717064371832428</v>
      </c>
      <c r="AD30" s="84">
        <f t="shared" si="31"/>
        <v>2.1434128743664855</v>
      </c>
      <c r="AE30" s="114">
        <f t="shared" si="35"/>
        <v>3.0007780241130795</v>
      </c>
      <c r="AF30" s="88">
        <f t="shared" si="7"/>
        <v>4.2868257487329711</v>
      </c>
    </row>
    <row r="31" spans="1:32" x14ac:dyDescent="0.25">
      <c r="A31" s="159"/>
      <c r="B31" s="7">
        <v>40</v>
      </c>
      <c r="C31" s="106">
        <v>40.601825000000005</v>
      </c>
      <c r="D31" s="106">
        <v>40.33947777777778</v>
      </c>
      <c r="E31" s="8">
        <v>0.25</v>
      </c>
      <c r="F31" s="39" t="s">
        <v>18</v>
      </c>
      <c r="G31" s="49"/>
      <c r="H31" s="49"/>
      <c r="I31" s="59" t="s">
        <v>18</v>
      </c>
      <c r="J31" s="143" t="s">
        <v>23</v>
      </c>
      <c r="K31" s="33" t="s">
        <v>19</v>
      </c>
      <c r="L31" s="75" t="s">
        <v>18</v>
      </c>
      <c r="M31" s="117">
        <f t="shared" si="22"/>
        <v>2.2275</v>
      </c>
      <c r="N31" s="84">
        <f t="shared" si="24"/>
        <v>3.7124999999999999</v>
      </c>
      <c r="O31" s="84">
        <f t="shared" si="25"/>
        <v>7.4249999999999998</v>
      </c>
      <c r="P31" s="114">
        <f t="shared" si="32"/>
        <v>10.395</v>
      </c>
      <c r="Q31" s="88">
        <f t="shared" si="23"/>
        <v>14.85</v>
      </c>
      <c r="R31" s="117">
        <f t="shared" si="2"/>
        <v>1.4850000000000001</v>
      </c>
      <c r="S31" s="84">
        <f t="shared" si="26"/>
        <v>2.4750000000000001</v>
      </c>
      <c r="T31" s="84">
        <f t="shared" si="27"/>
        <v>4.95</v>
      </c>
      <c r="U31" s="114">
        <f t="shared" si="33"/>
        <v>6.93</v>
      </c>
      <c r="V31" s="88">
        <f t="shared" si="3"/>
        <v>9.9</v>
      </c>
      <c r="W31" s="117">
        <f t="shared" si="4"/>
        <v>1.11375</v>
      </c>
      <c r="X31" s="84">
        <f t="shared" si="28"/>
        <v>1.85625</v>
      </c>
      <c r="Y31" s="84">
        <f t="shared" si="29"/>
        <v>3.7124999999999999</v>
      </c>
      <c r="Z31" s="114">
        <f t="shared" si="34"/>
        <v>5.1974999999999998</v>
      </c>
      <c r="AA31" s="88">
        <f t="shared" si="5"/>
        <v>7.4249999999999998</v>
      </c>
      <c r="AB31" s="117">
        <f t="shared" si="6"/>
        <v>0.74250000000000005</v>
      </c>
      <c r="AC31" s="84">
        <f t="shared" si="30"/>
        <v>1.2375</v>
      </c>
      <c r="AD31" s="84">
        <f t="shared" si="31"/>
        <v>2.4750000000000001</v>
      </c>
      <c r="AE31" s="114">
        <f t="shared" si="35"/>
        <v>3.4649999999999999</v>
      </c>
      <c r="AF31" s="88">
        <f t="shared" si="7"/>
        <v>4.95</v>
      </c>
    </row>
    <row r="32" spans="1:32" x14ac:dyDescent="0.25">
      <c r="A32" s="159"/>
      <c r="B32" s="5">
        <v>50</v>
      </c>
      <c r="C32" s="105">
        <v>50.752281249999996</v>
      </c>
      <c r="D32" s="105">
        <v>50.424347222222224</v>
      </c>
      <c r="E32" s="6">
        <f>SQRT(B32/B$31)*E$31</f>
        <v>0.27950849718747373</v>
      </c>
      <c r="F32" s="39" t="s">
        <v>18</v>
      </c>
      <c r="G32" s="49"/>
      <c r="H32" s="49"/>
      <c r="I32" s="59" t="s">
        <v>18</v>
      </c>
      <c r="J32" s="143" t="s">
        <v>23</v>
      </c>
      <c r="K32" s="33" t="s">
        <v>19</v>
      </c>
      <c r="L32" s="76" t="s">
        <v>19</v>
      </c>
      <c r="M32" s="117">
        <f t="shared" si="22"/>
        <v>2.4904207099403908</v>
      </c>
      <c r="N32" s="84">
        <f t="shared" si="24"/>
        <v>4.1507011832339851</v>
      </c>
      <c r="O32" s="84">
        <f t="shared" si="25"/>
        <v>8.3014023664679701</v>
      </c>
      <c r="P32" s="114">
        <f t="shared" si="32"/>
        <v>11.621963313055158</v>
      </c>
      <c r="Q32" s="88">
        <f t="shared" si="23"/>
        <v>16.60280473293594</v>
      </c>
      <c r="R32" s="117">
        <f t="shared" si="2"/>
        <v>1.6602804732935939</v>
      </c>
      <c r="S32" s="84">
        <f t="shared" si="26"/>
        <v>2.7671341221559898</v>
      </c>
      <c r="T32" s="84">
        <f t="shared" si="27"/>
        <v>5.5342682443119795</v>
      </c>
      <c r="U32" s="114">
        <f t="shared" si="33"/>
        <v>7.7479755420367704</v>
      </c>
      <c r="V32" s="88">
        <f t="shared" si="3"/>
        <v>11.068536488623959</v>
      </c>
      <c r="W32" s="117">
        <f t="shared" si="4"/>
        <v>1.2452103549701954</v>
      </c>
      <c r="X32" s="84">
        <f t="shared" si="28"/>
        <v>2.0753505916169925</v>
      </c>
      <c r="Y32" s="84">
        <f t="shared" si="29"/>
        <v>4.1507011832339851</v>
      </c>
      <c r="Z32" s="114">
        <f t="shared" si="34"/>
        <v>5.8109816565275789</v>
      </c>
      <c r="AA32" s="88">
        <f t="shared" si="5"/>
        <v>8.3014023664679701</v>
      </c>
      <c r="AB32" s="117">
        <f t="shared" si="6"/>
        <v>0.83014023664679693</v>
      </c>
      <c r="AC32" s="84">
        <f t="shared" si="30"/>
        <v>1.3835670610779949</v>
      </c>
      <c r="AD32" s="84">
        <f t="shared" si="31"/>
        <v>2.7671341221559898</v>
      </c>
      <c r="AE32" s="114">
        <f t="shared" si="35"/>
        <v>3.8739877710183852</v>
      </c>
      <c r="AF32" s="88">
        <f t="shared" si="7"/>
        <v>5.5342682443119795</v>
      </c>
    </row>
    <row r="33" spans="1:32" x14ac:dyDescent="0.25">
      <c r="A33" s="159"/>
      <c r="B33" s="5">
        <v>60</v>
      </c>
      <c r="C33" s="105">
        <v>60.902737500000001</v>
      </c>
      <c r="D33" s="105">
        <v>60.509216666666667</v>
      </c>
      <c r="E33" s="6">
        <f>SQRT(B33/B$31)*E$31</f>
        <v>0.30618621784789724</v>
      </c>
      <c r="F33" s="39" t="s">
        <v>18</v>
      </c>
      <c r="G33" s="49"/>
      <c r="H33" s="49"/>
      <c r="I33" s="59" t="s">
        <v>18</v>
      </c>
      <c r="J33" s="143" t="s">
        <v>23</v>
      </c>
      <c r="K33" s="33" t="s">
        <v>19</v>
      </c>
      <c r="L33" s="76" t="s">
        <v>19</v>
      </c>
      <c r="M33" s="117">
        <f t="shared" si="22"/>
        <v>2.7281192010247639</v>
      </c>
      <c r="N33" s="84">
        <f t="shared" si="24"/>
        <v>4.5468653350412733</v>
      </c>
      <c r="O33" s="84">
        <f t="shared" si="25"/>
        <v>9.0937306700825467</v>
      </c>
      <c r="P33" s="114">
        <f t="shared" si="32"/>
        <v>12.731222938115565</v>
      </c>
      <c r="Q33" s="88">
        <f t="shared" si="23"/>
        <v>18.187461340165093</v>
      </c>
      <c r="R33" s="117">
        <f t="shared" si="2"/>
        <v>1.8187461340165094</v>
      </c>
      <c r="S33" s="84">
        <f t="shared" si="26"/>
        <v>3.0312435566941827</v>
      </c>
      <c r="T33" s="84">
        <f t="shared" si="27"/>
        <v>6.0624871133883653</v>
      </c>
      <c r="U33" s="114">
        <f t="shared" si="33"/>
        <v>8.4874819587437109</v>
      </c>
      <c r="V33" s="88">
        <f t="shared" si="3"/>
        <v>12.124974226776731</v>
      </c>
      <c r="W33" s="117">
        <f t="shared" si="4"/>
        <v>1.364059600512382</v>
      </c>
      <c r="X33" s="84">
        <f t="shared" si="28"/>
        <v>2.2734326675206367</v>
      </c>
      <c r="Y33" s="84">
        <f t="shared" si="29"/>
        <v>4.5468653350412733</v>
      </c>
      <c r="Z33" s="114">
        <f t="shared" si="34"/>
        <v>6.3656114690577823</v>
      </c>
      <c r="AA33" s="88">
        <f t="shared" si="5"/>
        <v>9.0937306700825467</v>
      </c>
      <c r="AB33" s="117">
        <f t="shared" si="6"/>
        <v>0.90937306700825471</v>
      </c>
      <c r="AC33" s="84">
        <f t="shared" si="30"/>
        <v>1.5156217783470913</v>
      </c>
      <c r="AD33" s="84">
        <f t="shared" si="31"/>
        <v>3.0312435566941827</v>
      </c>
      <c r="AE33" s="114">
        <f t="shared" si="35"/>
        <v>4.2437409793718555</v>
      </c>
      <c r="AF33" s="88">
        <f t="shared" si="7"/>
        <v>6.0624871133883653</v>
      </c>
    </row>
    <row r="34" spans="1:32" x14ac:dyDescent="0.25">
      <c r="A34" s="159"/>
      <c r="B34" s="5">
        <v>70</v>
      </c>
      <c r="C34" s="105">
        <v>71.053193749999991</v>
      </c>
      <c r="D34" s="105">
        <v>70.59408611111111</v>
      </c>
      <c r="E34" s="6">
        <f>SQRT(B34/B$31)*E$31</f>
        <v>0.33071891388307384</v>
      </c>
      <c r="F34" s="40" t="s">
        <v>19</v>
      </c>
      <c r="G34" s="49"/>
      <c r="H34" s="49"/>
      <c r="I34" s="59" t="s">
        <v>18</v>
      </c>
      <c r="J34" s="143" t="s">
        <v>23</v>
      </c>
      <c r="K34" s="26" t="s">
        <v>19</v>
      </c>
      <c r="L34" s="76" t="s">
        <v>19</v>
      </c>
      <c r="M34" s="117">
        <f t="shared" si="22"/>
        <v>2.9467055226981875</v>
      </c>
      <c r="N34" s="84">
        <f t="shared" si="24"/>
        <v>4.9111758711636462</v>
      </c>
      <c r="O34" s="84">
        <f t="shared" si="25"/>
        <v>9.8223517423272924</v>
      </c>
      <c r="P34" s="114">
        <f t="shared" si="32"/>
        <v>13.751292439258208</v>
      </c>
      <c r="Q34" s="88">
        <f t="shared" si="23"/>
        <v>19.644703484654585</v>
      </c>
      <c r="R34" s="117">
        <f t="shared" si="2"/>
        <v>1.9644703484654584</v>
      </c>
      <c r="S34" s="84">
        <f t="shared" si="26"/>
        <v>3.2741172474424309</v>
      </c>
      <c r="T34" s="84">
        <f t="shared" si="27"/>
        <v>6.5482344948848619</v>
      </c>
      <c r="U34" s="114">
        <f t="shared" si="33"/>
        <v>9.1675282928388064</v>
      </c>
      <c r="V34" s="88">
        <f t="shared" si="3"/>
        <v>13.096468989769724</v>
      </c>
      <c r="W34" s="117">
        <f t="shared" si="4"/>
        <v>1.4733527613490938</v>
      </c>
      <c r="X34" s="84">
        <f t="shared" si="28"/>
        <v>2.4555879355818231</v>
      </c>
      <c r="Y34" s="84">
        <f t="shared" si="29"/>
        <v>4.9111758711636462</v>
      </c>
      <c r="Z34" s="114">
        <f t="shared" si="34"/>
        <v>6.8756462196291039</v>
      </c>
      <c r="AA34" s="88">
        <f t="shared" si="5"/>
        <v>9.8223517423272924</v>
      </c>
      <c r="AB34" s="117">
        <f t="shared" si="6"/>
        <v>0.98223517423272921</v>
      </c>
      <c r="AC34" s="84">
        <f t="shared" si="30"/>
        <v>1.6370586237212155</v>
      </c>
      <c r="AD34" s="84">
        <f t="shared" si="31"/>
        <v>3.2741172474424309</v>
      </c>
      <c r="AE34" s="114">
        <f t="shared" si="35"/>
        <v>4.5837641464194032</v>
      </c>
      <c r="AF34" s="88">
        <f t="shared" si="7"/>
        <v>6.5482344948848619</v>
      </c>
    </row>
    <row r="35" spans="1:32" x14ac:dyDescent="0.25">
      <c r="A35" s="159"/>
      <c r="B35" s="5">
        <v>80</v>
      </c>
      <c r="C35" s="105">
        <v>81.20365000000001</v>
      </c>
      <c r="D35" s="105">
        <v>80.678955555555561</v>
      </c>
      <c r="E35" s="6">
        <f>SQRT(B35/B$31)*E$31</f>
        <v>0.35355339059327379</v>
      </c>
      <c r="F35" s="40" t="s">
        <v>19</v>
      </c>
      <c r="G35" s="49"/>
      <c r="H35" s="49"/>
      <c r="I35" s="25"/>
      <c r="J35" s="143" t="s">
        <v>23</v>
      </c>
      <c r="K35" s="25"/>
      <c r="L35" s="76" t="s">
        <v>19</v>
      </c>
      <c r="M35" s="117">
        <f t="shared" si="22"/>
        <v>3.15016071018607</v>
      </c>
      <c r="N35" s="84">
        <f t="shared" si="24"/>
        <v>5.2502678503101166</v>
      </c>
      <c r="O35" s="84">
        <f t="shared" si="25"/>
        <v>10.500535700620233</v>
      </c>
      <c r="P35" s="114">
        <f t="shared" si="32"/>
        <v>14.700749980868325</v>
      </c>
      <c r="Q35" s="88">
        <f t="shared" si="23"/>
        <v>21.001071401240466</v>
      </c>
      <c r="R35" s="117">
        <f t="shared" si="2"/>
        <v>2.1001071401240465</v>
      </c>
      <c r="S35" s="84">
        <f t="shared" si="26"/>
        <v>3.5001785668734109</v>
      </c>
      <c r="T35" s="84">
        <f t="shared" si="27"/>
        <v>7.0003571337468218</v>
      </c>
      <c r="U35" s="114">
        <f t="shared" si="33"/>
        <v>9.8004999872455496</v>
      </c>
      <c r="V35" s="88">
        <f t="shared" si="3"/>
        <v>14.000714267493644</v>
      </c>
      <c r="W35" s="117">
        <f t="shared" si="4"/>
        <v>1.575080355093035</v>
      </c>
      <c r="X35" s="84">
        <f t="shared" si="28"/>
        <v>2.6251339251550583</v>
      </c>
      <c r="Y35" s="84">
        <f t="shared" si="29"/>
        <v>5.2502678503101166</v>
      </c>
      <c r="Z35" s="114">
        <f t="shared" si="34"/>
        <v>7.3503749904341626</v>
      </c>
      <c r="AA35" s="88">
        <f t="shared" si="5"/>
        <v>10.500535700620233</v>
      </c>
      <c r="AB35" s="117">
        <f t="shared" si="6"/>
        <v>1.0500535700620233</v>
      </c>
      <c r="AC35" s="84">
        <f t="shared" si="30"/>
        <v>1.7500892834367054</v>
      </c>
      <c r="AD35" s="84">
        <f t="shared" si="31"/>
        <v>3.5001785668734109</v>
      </c>
      <c r="AE35" s="114">
        <f t="shared" si="35"/>
        <v>4.9002499936227748</v>
      </c>
      <c r="AF35" s="88">
        <f t="shared" si="7"/>
        <v>7.0003571337468218</v>
      </c>
    </row>
    <row r="36" spans="1:32" ht="15.75" thickBot="1" x14ac:dyDescent="0.3">
      <c r="A36" s="159"/>
      <c r="B36" s="5">
        <v>90</v>
      </c>
      <c r="C36" s="105">
        <v>91.354106250000001</v>
      </c>
      <c r="D36" s="105">
        <v>90.763824999999997</v>
      </c>
      <c r="E36" s="6">
        <f>SQRT(B36/B$31)*E$31</f>
        <v>0.375</v>
      </c>
      <c r="F36" s="40" t="s">
        <v>19</v>
      </c>
      <c r="G36" s="49"/>
      <c r="H36" s="49"/>
      <c r="I36" s="25"/>
      <c r="J36" s="145" t="s">
        <v>22</v>
      </c>
      <c r="K36" s="25"/>
      <c r="L36" s="76" t="s">
        <v>19</v>
      </c>
      <c r="M36" s="118">
        <f t="shared" si="22"/>
        <v>3.3412499999999996</v>
      </c>
      <c r="N36" s="85">
        <f t="shared" si="24"/>
        <v>5.5687499999999996</v>
      </c>
      <c r="O36" s="85">
        <f t="shared" si="25"/>
        <v>11.137499999999999</v>
      </c>
      <c r="P36" s="115">
        <f t="shared" si="32"/>
        <v>15.592499999999998</v>
      </c>
      <c r="Q36" s="89">
        <f t="shared" si="23"/>
        <v>22.274999999999999</v>
      </c>
      <c r="R36" s="118">
        <f t="shared" si="2"/>
        <v>2.2275</v>
      </c>
      <c r="S36" s="85">
        <f t="shared" si="26"/>
        <v>3.7124999999999999</v>
      </c>
      <c r="T36" s="85">
        <f t="shared" si="27"/>
        <v>7.4249999999999998</v>
      </c>
      <c r="U36" s="115">
        <f t="shared" si="33"/>
        <v>10.395</v>
      </c>
      <c r="V36" s="89">
        <f t="shared" si="3"/>
        <v>14.85</v>
      </c>
      <c r="W36" s="118">
        <f t="shared" si="4"/>
        <v>1.6706249999999998</v>
      </c>
      <c r="X36" s="85">
        <f t="shared" si="28"/>
        <v>2.7843749999999998</v>
      </c>
      <c r="Y36" s="85">
        <f t="shared" si="29"/>
        <v>5.5687499999999996</v>
      </c>
      <c r="Z36" s="115">
        <f t="shared" si="34"/>
        <v>7.7962499999999988</v>
      </c>
      <c r="AA36" s="89">
        <f t="shared" si="5"/>
        <v>11.137499999999999</v>
      </c>
      <c r="AB36" s="118">
        <f t="shared" si="6"/>
        <v>1.11375</v>
      </c>
      <c r="AC36" s="85">
        <f t="shared" si="30"/>
        <v>1.85625</v>
      </c>
      <c r="AD36" s="85">
        <f t="shared" si="31"/>
        <v>3.7124999999999999</v>
      </c>
      <c r="AE36" s="115">
        <f t="shared" si="35"/>
        <v>5.1974999999999998</v>
      </c>
      <c r="AF36" s="89">
        <f t="shared" si="7"/>
        <v>7.4249999999999998</v>
      </c>
    </row>
    <row r="37" spans="1:32" x14ac:dyDescent="0.25">
      <c r="A37" s="176" t="s">
        <v>7</v>
      </c>
      <c r="B37" s="2">
        <v>10</v>
      </c>
      <c r="C37" s="103">
        <v>10.216657</v>
      </c>
      <c r="D37" s="103">
        <v>10.122212000000001</v>
      </c>
      <c r="E37" s="48">
        <f t="shared" ref="E37:E38" si="36">SQRT(B37/B$41)*E$41</f>
        <v>0.15</v>
      </c>
      <c r="F37" s="19"/>
      <c r="G37" s="19"/>
      <c r="H37" s="19"/>
      <c r="I37" s="19"/>
      <c r="J37" s="65"/>
      <c r="K37" s="51"/>
      <c r="L37" s="78" t="s">
        <v>21</v>
      </c>
      <c r="M37" s="116">
        <f t="shared" si="22"/>
        <v>1.3365</v>
      </c>
      <c r="N37" s="83">
        <f>Q37*N$15</f>
        <v>2.2275</v>
      </c>
      <c r="O37" s="83">
        <f>Q37*O$15</f>
        <v>4.4550000000000001</v>
      </c>
      <c r="P37" s="113">
        <f>Q37*P$15</f>
        <v>6.2370000000000001</v>
      </c>
      <c r="Q37" s="93">
        <f t="shared" si="23"/>
        <v>8.91</v>
      </c>
      <c r="R37" s="116">
        <f t="shared" si="2"/>
        <v>0.8909999999999999</v>
      </c>
      <c r="S37" s="83">
        <f>V37*S$15</f>
        <v>1.4849999999999999</v>
      </c>
      <c r="T37" s="83">
        <f>V37*T$15</f>
        <v>2.9699999999999998</v>
      </c>
      <c r="U37" s="113">
        <f>V37*U$15</f>
        <v>4.1579999999999995</v>
      </c>
      <c r="V37" s="93">
        <f t="shared" si="3"/>
        <v>5.9399999999999995</v>
      </c>
      <c r="W37" s="116">
        <f t="shared" si="4"/>
        <v>0.66825000000000001</v>
      </c>
      <c r="X37" s="83">
        <f>AA37*X$15</f>
        <v>1.11375</v>
      </c>
      <c r="Y37" s="83">
        <f>AA37*Y$15</f>
        <v>2.2275</v>
      </c>
      <c r="Z37" s="113">
        <f>AA37*Z$15</f>
        <v>3.1185</v>
      </c>
      <c r="AA37" s="93">
        <f t="shared" si="5"/>
        <v>4.4550000000000001</v>
      </c>
      <c r="AB37" s="116">
        <f t="shared" si="6"/>
        <v>0.44549999999999995</v>
      </c>
      <c r="AC37" s="83">
        <f>AF37*AC$15</f>
        <v>0.74249999999999994</v>
      </c>
      <c r="AD37" s="83">
        <f>AF37*AD$15</f>
        <v>1.4849999999999999</v>
      </c>
      <c r="AE37" s="113">
        <f>AF37*AE$15</f>
        <v>2.0789999999999997</v>
      </c>
      <c r="AF37" s="93">
        <f t="shared" si="7"/>
        <v>2.9699999999999998</v>
      </c>
    </row>
    <row r="38" spans="1:32" x14ac:dyDescent="0.25">
      <c r="A38" s="177"/>
      <c r="B38" s="3">
        <v>15</v>
      </c>
      <c r="C38" s="104">
        <v>15.3249855</v>
      </c>
      <c r="D38" s="104">
        <v>15.183318</v>
      </c>
      <c r="E38" s="6">
        <f t="shared" si="36"/>
        <v>0.18371173070873834</v>
      </c>
      <c r="F38" s="20"/>
      <c r="G38" s="59" t="s">
        <v>18</v>
      </c>
      <c r="H38" s="49"/>
      <c r="I38" s="58" t="s">
        <v>20</v>
      </c>
      <c r="J38" s="146"/>
      <c r="K38" s="33" t="s">
        <v>18</v>
      </c>
      <c r="L38" s="79" t="s">
        <v>20</v>
      </c>
      <c r="M38" s="117">
        <f t="shared" si="22"/>
        <v>1.6368715206148585</v>
      </c>
      <c r="N38" s="84">
        <f t="shared" ref="N38:N46" si="37">Q38*N$15</f>
        <v>2.7281192010247644</v>
      </c>
      <c r="O38" s="84">
        <f t="shared" ref="O38:O46" si="38">Q38*O$15</f>
        <v>5.4562384020495287</v>
      </c>
      <c r="P38" s="114">
        <f>Q38*P$15</f>
        <v>7.6387337628693395</v>
      </c>
      <c r="Q38" s="88">
        <f t="shared" si="23"/>
        <v>10.912476804099057</v>
      </c>
      <c r="R38" s="117">
        <f t="shared" si="2"/>
        <v>1.0912476804099058</v>
      </c>
      <c r="S38" s="84">
        <f t="shared" ref="S38:S46" si="39">V38*S$15</f>
        <v>1.8187461340165096</v>
      </c>
      <c r="T38" s="84">
        <f t="shared" ref="T38:T46" si="40">V38*T$15</f>
        <v>3.6374922680330193</v>
      </c>
      <c r="U38" s="114">
        <f>V38*U$15</f>
        <v>5.0924891752462269</v>
      </c>
      <c r="V38" s="88">
        <f t="shared" si="3"/>
        <v>7.2749845360660386</v>
      </c>
      <c r="W38" s="117">
        <f t="shared" si="4"/>
        <v>0.81843576030742926</v>
      </c>
      <c r="X38" s="84">
        <f t="shared" ref="X38:X46" si="41">AA38*X$15</f>
        <v>1.3640596005123822</v>
      </c>
      <c r="Y38" s="84">
        <f t="shared" ref="Y38:Y46" si="42">AA38*Y$15</f>
        <v>2.7281192010247644</v>
      </c>
      <c r="Z38" s="114">
        <f>AA38*Z$15</f>
        <v>3.8193668814346697</v>
      </c>
      <c r="AA38" s="88">
        <f t="shared" si="5"/>
        <v>5.4562384020495287</v>
      </c>
      <c r="AB38" s="117">
        <f t="shared" si="6"/>
        <v>0.54562384020495291</v>
      </c>
      <c r="AC38" s="84">
        <f t="shared" ref="AC38:AC46" si="43">AF38*AC$15</f>
        <v>0.90937306700825482</v>
      </c>
      <c r="AD38" s="84">
        <f t="shared" ref="AD38:AD46" si="44">AF38*AD$15</f>
        <v>1.8187461340165096</v>
      </c>
      <c r="AE38" s="114">
        <f>AF38*AE$15</f>
        <v>2.5462445876231135</v>
      </c>
      <c r="AF38" s="88">
        <f t="shared" si="7"/>
        <v>3.6374922680330193</v>
      </c>
    </row>
    <row r="39" spans="1:32" x14ac:dyDescent="0.25">
      <c r="A39" s="177"/>
      <c r="B39" s="5">
        <v>20</v>
      </c>
      <c r="C39" s="105">
        <v>20.433313999999999</v>
      </c>
      <c r="D39" s="105">
        <v>20.244424000000002</v>
      </c>
      <c r="E39" s="6">
        <f>SQRT(B39/B$41)*E$41</f>
        <v>0.21213203435596426</v>
      </c>
      <c r="F39" s="39" t="s">
        <v>18</v>
      </c>
      <c r="G39" s="59" t="s">
        <v>18</v>
      </c>
      <c r="H39" s="121" t="s">
        <v>22</v>
      </c>
      <c r="I39" s="58" t="s">
        <v>20</v>
      </c>
      <c r="J39" s="147"/>
      <c r="K39" s="33" t="s">
        <v>18</v>
      </c>
      <c r="L39" s="75" t="s">
        <v>18</v>
      </c>
      <c r="M39" s="117">
        <f t="shared" si="22"/>
        <v>1.8900964261116413</v>
      </c>
      <c r="N39" s="84">
        <f t="shared" si="37"/>
        <v>3.1501607101860691</v>
      </c>
      <c r="O39" s="84">
        <f t="shared" si="38"/>
        <v>6.3003214203721383</v>
      </c>
      <c r="P39" s="114">
        <f t="shared" ref="P39:P46" si="45">Q39*P$15</f>
        <v>8.820449988520993</v>
      </c>
      <c r="Q39" s="88">
        <f t="shared" si="23"/>
        <v>12.600642840744277</v>
      </c>
      <c r="R39" s="117">
        <f t="shared" si="2"/>
        <v>1.2600642840744276</v>
      </c>
      <c r="S39" s="84">
        <f t="shared" si="39"/>
        <v>2.1001071401240461</v>
      </c>
      <c r="T39" s="84">
        <f t="shared" si="40"/>
        <v>4.2002142802480922</v>
      </c>
      <c r="U39" s="114">
        <f t="shared" ref="U39:U46" si="46">V39*U$15</f>
        <v>5.8802999923473287</v>
      </c>
      <c r="V39" s="88">
        <f t="shared" si="3"/>
        <v>8.4004285604961844</v>
      </c>
      <c r="W39" s="117">
        <f t="shared" si="4"/>
        <v>0.94504821305582065</v>
      </c>
      <c r="X39" s="84">
        <f t="shared" si="41"/>
        <v>1.5750803550930346</v>
      </c>
      <c r="Y39" s="84">
        <f t="shared" si="42"/>
        <v>3.1501607101860691</v>
      </c>
      <c r="Z39" s="114">
        <f t="shared" ref="Z39:Z46" si="47">AA39*Z$15</f>
        <v>4.4102249942604965</v>
      </c>
      <c r="AA39" s="88">
        <f t="shared" si="5"/>
        <v>6.3003214203721383</v>
      </c>
      <c r="AB39" s="117">
        <f t="shared" si="6"/>
        <v>0.6300321420372138</v>
      </c>
      <c r="AC39" s="84">
        <f t="shared" si="43"/>
        <v>1.050053570062023</v>
      </c>
      <c r="AD39" s="84">
        <f t="shared" si="44"/>
        <v>2.1001071401240461</v>
      </c>
      <c r="AE39" s="114">
        <f t="shared" ref="AE39:AE46" si="48">AF39*AE$15</f>
        <v>2.9401499961736643</v>
      </c>
      <c r="AF39" s="88">
        <f t="shared" si="7"/>
        <v>4.2002142802480922</v>
      </c>
    </row>
    <row r="40" spans="1:32" x14ac:dyDescent="0.25">
      <c r="A40" s="177"/>
      <c r="B40" s="5">
        <v>30</v>
      </c>
      <c r="C40" s="105">
        <v>30.649971000000001</v>
      </c>
      <c r="D40" s="105">
        <v>30.366636</v>
      </c>
      <c r="E40" s="6">
        <f>SQRT(B40/B$41)*E$41</f>
        <v>0.25980762113533157</v>
      </c>
      <c r="F40" s="39" t="s">
        <v>18</v>
      </c>
      <c r="G40" s="59" t="s">
        <v>18</v>
      </c>
      <c r="H40" s="59" t="s">
        <v>21</v>
      </c>
      <c r="I40" s="58" t="s">
        <v>20</v>
      </c>
      <c r="J40" s="148" t="s">
        <v>23</v>
      </c>
      <c r="K40" s="33" t="s">
        <v>19</v>
      </c>
      <c r="L40" s="75" t="s">
        <v>18</v>
      </c>
      <c r="M40" s="117">
        <f t="shared" si="22"/>
        <v>2.3148859043158043</v>
      </c>
      <c r="N40" s="84">
        <f t="shared" si="37"/>
        <v>3.8581431738596743</v>
      </c>
      <c r="O40" s="84">
        <f t="shared" si="38"/>
        <v>7.7162863477193486</v>
      </c>
      <c r="P40" s="114">
        <f t="shared" si="45"/>
        <v>10.802800886807088</v>
      </c>
      <c r="Q40" s="88">
        <f t="shared" si="23"/>
        <v>15.432572695438697</v>
      </c>
      <c r="R40" s="117">
        <f t="shared" si="2"/>
        <v>1.5432572695438695</v>
      </c>
      <c r="S40" s="84">
        <f t="shared" si="39"/>
        <v>2.5720954492397827</v>
      </c>
      <c r="T40" s="84">
        <f t="shared" si="40"/>
        <v>5.1441908984795655</v>
      </c>
      <c r="U40" s="114">
        <f t="shared" si="46"/>
        <v>7.2018672578713909</v>
      </c>
      <c r="V40" s="88">
        <f t="shared" si="3"/>
        <v>10.288381796959131</v>
      </c>
      <c r="W40" s="117">
        <f t="shared" si="4"/>
        <v>1.1574429521579022</v>
      </c>
      <c r="X40" s="84">
        <f t="shared" si="41"/>
        <v>1.9290715869298372</v>
      </c>
      <c r="Y40" s="84">
        <f t="shared" si="42"/>
        <v>3.8581431738596743</v>
      </c>
      <c r="Z40" s="114">
        <f t="shared" si="47"/>
        <v>5.4014004434035439</v>
      </c>
      <c r="AA40" s="88">
        <f t="shared" si="5"/>
        <v>7.7162863477193486</v>
      </c>
      <c r="AB40" s="117">
        <f t="shared" si="6"/>
        <v>0.77162863477193477</v>
      </c>
      <c r="AC40" s="84">
        <f t="shared" si="43"/>
        <v>1.2860477246198914</v>
      </c>
      <c r="AD40" s="84">
        <f t="shared" si="44"/>
        <v>2.5720954492397827</v>
      </c>
      <c r="AE40" s="114">
        <f t="shared" si="48"/>
        <v>3.6009336289356955</v>
      </c>
      <c r="AF40" s="88">
        <f t="shared" si="7"/>
        <v>5.1441908984795655</v>
      </c>
    </row>
    <row r="41" spans="1:32" x14ac:dyDescent="0.25">
      <c r="A41" s="177"/>
      <c r="B41" s="7">
        <v>40</v>
      </c>
      <c r="C41" s="106">
        <v>40.866627999999999</v>
      </c>
      <c r="D41" s="106">
        <v>40.488848000000004</v>
      </c>
      <c r="E41" s="8">
        <v>0.3</v>
      </c>
      <c r="F41" s="39" t="s">
        <v>18</v>
      </c>
      <c r="G41" s="59" t="s">
        <v>18</v>
      </c>
      <c r="H41" s="59" t="s">
        <v>21</v>
      </c>
      <c r="I41" s="59" t="s">
        <v>18</v>
      </c>
      <c r="J41" s="148" t="s">
        <v>23</v>
      </c>
      <c r="K41" s="33" t="s">
        <v>19</v>
      </c>
      <c r="L41" s="75" t="s">
        <v>18</v>
      </c>
      <c r="M41" s="117">
        <f t="shared" si="22"/>
        <v>2.673</v>
      </c>
      <c r="N41" s="84">
        <f t="shared" si="37"/>
        <v>4.4550000000000001</v>
      </c>
      <c r="O41" s="84">
        <f t="shared" si="38"/>
        <v>8.91</v>
      </c>
      <c r="P41" s="114">
        <f t="shared" si="45"/>
        <v>12.474</v>
      </c>
      <c r="Q41" s="88">
        <f t="shared" si="23"/>
        <v>17.82</v>
      </c>
      <c r="R41" s="117">
        <f t="shared" si="2"/>
        <v>1.7819999999999998</v>
      </c>
      <c r="S41" s="84">
        <f t="shared" si="39"/>
        <v>2.9699999999999998</v>
      </c>
      <c r="T41" s="84">
        <f t="shared" si="40"/>
        <v>5.9399999999999995</v>
      </c>
      <c r="U41" s="114">
        <f t="shared" si="46"/>
        <v>8.3159999999999989</v>
      </c>
      <c r="V41" s="88">
        <f t="shared" si="3"/>
        <v>11.879999999999999</v>
      </c>
      <c r="W41" s="117">
        <f t="shared" si="4"/>
        <v>1.3365</v>
      </c>
      <c r="X41" s="84">
        <f t="shared" si="41"/>
        <v>2.2275</v>
      </c>
      <c r="Y41" s="84">
        <f t="shared" si="42"/>
        <v>4.4550000000000001</v>
      </c>
      <c r="Z41" s="114">
        <f t="shared" si="47"/>
        <v>6.2370000000000001</v>
      </c>
      <c r="AA41" s="88">
        <f t="shared" si="5"/>
        <v>8.91</v>
      </c>
      <c r="AB41" s="117">
        <f t="shared" si="6"/>
        <v>0.8909999999999999</v>
      </c>
      <c r="AC41" s="84">
        <f t="shared" si="43"/>
        <v>1.4849999999999999</v>
      </c>
      <c r="AD41" s="84">
        <f t="shared" si="44"/>
        <v>2.9699999999999998</v>
      </c>
      <c r="AE41" s="114">
        <f t="shared" si="48"/>
        <v>4.1579999999999995</v>
      </c>
      <c r="AF41" s="88">
        <f t="shared" si="7"/>
        <v>5.9399999999999995</v>
      </c>
    </row>
    <row r="42" spans="1:32" x14ac:dyDescent="0.25">
      <c r="A42" s="177"/>
      <c r="B42" s="5">
        <v>50</v>
      </c>
      <c r="C42" s="105">
        <v>51.083285000000004</v>
      </c>
      <c r="D42" s="105">
        <v>50.611060000000002</v>
      </c>
      <c r="E42" s="6">
        <f>SQRT(B42/B$41)*E$41</f>
        <v>0.33541019662496846</v>
      </c>
      <c r="F42" s="39" t="s">
        <v>18</v>
      </c>
      <c r="G42" s="59" t="s">
        <v>18</v>
      </c>
      <c r="H42" s="59" t="s">
        <v>21</v>
      </c>
      <c r="I42" s="59" t="s">
        <v>18</v>
      </c>
      <c r="J42" s="148" t="s">
        <v>23</v>
      </c>
      <c r="K42" s="33" t="s">
        <v>19</v>
      </c>
      <c r="L42" s="75" t="s">
        <v>18</v>
      </c>
      <c r="M42" s="117">
        <f t="shared" si="22"/>
        <v>2.9885048519284689</v>
      </c>
      <c r="N42" s="84">
        <f t="shared" si="37"/>
        <v>4.9808414198807816</v>
      </c>
      <c r="O42" s="84">
        <f t="shared" si="38"/>
        <v>9.9616828397615631</v>
      </c>
      <c r="P42" s="114">
        <f t="shared" si="45"/>
        <v>13.946355975666188</v>
      </c>
      <c r="Q42" s="88">
        <f t="shared" si="23"/>
        <v>19.923365679523126</v>
      </c>
      <c r="R42" s="117">
        <f t="shared" si="2"/>
        <v>1.9923365679523128</v>
      </c>
      <c r="S42" s="84">
        <f t="shared" si="39"/>
        <v>3.3205609465871881</v>
      </c>
      <c r="T42" s="84">
        <f t="shared" si="40"/>
        <v>6.6411218931743763</v>
      </c>
      <c r="U42" s="114">
        <f t="shared" si="46"/>
        <v>9.2975706504441256</v>
      </c>
      <c r="V42" s="88">
        <f t="shared" si="3"/>
        <v>13.282243786348753</v>
      </c>
      <c r="W42" s="117">
        <f t="shared" si="4"/>
        <v>1.4942524259642345</v>
      </c>
      <c r="X42" s="84">
        <f t="shared" si="41"/>
        <v>2.4904207099403908</v>
      </c>
      <c r="Y42" s="84">
        <f t="shared" si="42"/>
        <v>4.9808414198807816</v>
      </c>
      <c r="Z42" s="114">
        <f t="shared" si="47"/>
        <v>6.9731779878330942</v>
      </c>
      <c r="AA42" s="88">
        <f t="shared" si="5"/>
        <v>9.9616828397615631</v>
      </c>
      <c r="AB42" s="117">
        <f t="shared" si="6"/>
        <v>0.99616828397615642</v>
      </c>
      <c r="AC42" s="84">
        <f t="shared" si="43"/>
        <v>1.6602804732935941</v>
      </c>
      <c r="AD42" s="84">
        <f t="shared" si="44"/>
        <v>3.3205609465871881</v>
      </c>
      <c r="AE42" s="114">
        <f t="shared" si="48"/>
        <v>4.6487853252220628</v>
      </c>
      <c r="AF42" s="88">
        <f t="shared" si="7"/>
        <v>6.6411218931743763</v>
      </c>
    </row>
    <row r="43" spans="1:32" x14ac:dyDescent="0.25">
      <c r="A43" s="177"/>
      <c r="B43" s="5">
        <v>60</v>
      </c>
      <c r="C43" s="105">
        <v>61.299942000000001</v>
      </c>
      <c r="D43" s="105">
        <v>60.733271999999999</v>
      </c>
      <c r="E43" s="6">
        <f>SQRT(B43/B$41)*E$41</f>
        <v>0.36742346141747667</v>
      </c>
      <c r="F43" s="39" t="s">
        <v>18</v>
      </c>
      <c r="G43" s="59" t="s">
        <v>18</v>
      </c>
      <c r="H43" s="25" t="s">
        <v>20</v>
      </c>
      <c r="I43" s="59" t="s">
        <v>18</v>
      </c>
      <c r="J43" s="149" t="s">
        <v>22</v>
      </c>
      <c r="K43" s="33" t="s">
        <v>19</v>
      </c>
      <c r="L43" s="76" t="s">
        <v>19</v>
      </c>
      <c r="M43" s="117">
        <f t="shared" si="22"/>
        <v>3.273743041229717</v>
      </c>
      <c r="N43" s="84">
        <f t="shared" si="37"/>
        <v>5.4562384020495287</v>
      </c>
      <c r="O43" s="84">
        <f t="shared" si="38"/>
        <v>10.912476804099057</v>
      </c>
      <c r="P43" s="114">
        <f t="shared" si="45"/>
        <v>15.277467525738679</v>
      </c>
      <c r="Q43" s="88">
        <f t="shared" si="23"/>
        <v>21.824953608198115</v>
      </c>
      <c r="R43" s="117">
        <f t="shared" si="2"/>
        <v>2.1824953608198117</v>
      </c>
      <c r="S43" s="84">
        <f t="shared" si="39"/>
        <v>3.6374922680330193</v>
      </c>
      <c r="T43" s="84">
        <f t="shared" si="40"/>
        <v>7.2749845360660386</v>
      </c>
      <c r="U43" s="114">
        <f t="shared" si="46"/>
        <v>10.184978350492454</v>
      </c>
      <c r="V43" s="88">
        <f t="shared" si="3"/>
        <v>14.549969072132077</v>
      </c>
      <c r="W43" s="117">
        <f t="shared" si="4"/>
        <v>1.6368715206148585</v>
      </c>
      <c r="X43" s="84">
        <f t="shared" si="41"/>
        <v>2.7281192010247644</v>
      </c>
      <c r="Y43" s="84">
        <f t="shared" si="42"/>
        <v>5.4562384020495287</v>
      </c>
      <c r="Z43" s="114">
        <f t="shared" si="47"/>
        <v>7.6387337628693395</v>
      </c>
      <c r="AA43" s="88">
        <f t="shared" si="5"/>
        <v>10.912476804099057</v>
      </c>
      <c r="AB43" s="117">
        <f t="shared" si="6"/>
        <v>1.0912476804099058</v>
      </c>
      <c r="AC43" s="84">
        <f t="shared" si="43"/>
        <v>1.8187461340165096</v>
      </c>
      <c r="AD43" s="84">
        <f t="shared" si="44"/>
        <v>3.6374922680330193</v>
      </c>
      <c r="AE43" s="114">
        <f t="shared" si="48"/>
        <v>5.0924891752462269</v>
      </c>
      <c r="AF43" s="88">
        <f t="shared" si="7"/>
        <v>7.2749845360660386</v>
      </c>
    </row>
    <row r="44" spans="1:32" x14ac:dyDescent="0.25">
      <c r="A44" s="177"/>
      <c r="B44" s="5">
        <v>70</v>
      </c>
      <c r="C44" s="105">
        <v>71.516598999999999</v>
      </c>
      <c r="D44" s="105">
        <v>70.855484000000004</v>
      </c>
      <c r="E44" s="6">
        <f>SQRT(B44/B$41)*E$41</f>
        <v>0.3968626966596886</v>
      </c>
      <c r="F44" s="39" t="s">
        <v>18</v>
      </c>
      <c r="G44" s="59" t="s">
        <v>19</v>
      </c>
      <c r="H44" s="25" t="s">
        <v>20</v>
      </c>
      <c r="I44" s="59" t="s">
        <v>18</v>
      </c>
      <c r="J44" s="149" t="s">
        <v>22</v>
      </c>
      <c r="K44" s="26" t="s">
        <v>19</v>
      </c>
      <c r="L44" s="76" t="s">
        <v>19</v>
      </c>
      <c r="M44" s="117">
        <f t="shared" si="22"/>
        <v>3.536046627237825</v>
      </c>
      <c r="N44" s="84">
        <f t="shared" si="37"/>
        <v>5.8934110453963751</v>
      </c>
      <c r="O44" s="84">
        <f t="shared" si="38"/>
        <v>11.78682209079275</v>
      </c>
      <c r="P44" s="114">
        <f t="shared" si="45"/>
        <v>16.50155092710985</v>
      </c>
      <c r="Q44" s="88">
        <f t="shared" si="23"/>
        <v>23.5736441815855</v>
      </c>
      <c r="R44" s="117">
        <f t="shared" si="2"/>
        <v>2.35736441815855</v>
      </c>
      <c r="S44" s="84">
        <f t="shared" si="39"/>
        <v>3.9289406969309169</v>
      </c>
      <c r="T44" s="84">
        <f t="shared" si="40"/>
        <v>7.8578813938618337</v>
      </c>
      <c r="U44" s="114">
        <f t="shared" si="46"/>
        <v>11.001033951406567</v>
      </c>
      <c r="V44" s="88">
        <f t="shared" si="3"/>
        <v>15.715762787723667</v>
      </c>
      <c r="W44" s="117">
        <f t="shared" si="4"/>
        <v>1.7680233136189125</v>
      </c>
      <c r="X44" s="84">
        <f t="shared" si="41"/>
        <v>2.9467055226981875</v>
      </c>
      <c r="Y44" s="84">
        <f t="shared" si="42"/>
        <v>5.8934110453963751</v>
      </c>
      <c r="Z44" s="114">
        <f t="shared" si="47"/>
        <v>8.2507754635549251</v>
      </c>
      <c r="AA44" s="88">
        <f t="shared" si="5"/>
        <v>11.78682209079275</v>
      </c>
      <c r="AB44" s="117">
        <f t="shared" si="6"/>
        <v>1.178682209079275</v>
      </c>
      <c r="AC44" s="84">
        <f t="shared" si="43"/>
        <v>1.9644703484654584</v>
      </c>
      <c r="AD44" s="84">
        <f t="shared" si="44"/>
        <v>3.9289406969309169</v>
      </c>
      <c r="AE44" s="114">
        <f t="shared" si="48"/>
        <v>5.5005169757032837</v>
      </c>
      <c r="AF44" s="88">
        <f t="shared" si="7"/>
        <v>7.8578813938618337</v>
      </c>
    </row>
    <row r="45" spans="1:32" x14ac:dyDescent="0.25">
      <c r="A45" s="177"/>
      <c r="B45" s="5">
        <v>80</v>
      </c>
      <c r="C45" s="105">
        <v>81.733255999999997</v>
      </c>
      <c r="D45" s="105">
        <v>80.977696000000009</v>
      </c>
      <c r="E45" s="6">
        <f>SQRT(B45/B$41)*E$41</f>
        <v>0.42426406871192851</v>
      </c>
      <c r="F45" s="39" t="s">
        <v>18</v>
      </c>
      <c r="G45" s="49"/>
      <c r="H45" s="25" t="s">
        <v>20</v>
      </c>
      <c r="I45" s="20"/>
      <c r="J45" s="149" t="s">
        <v>22</v>
      </c>
      <c r="K45" s="49"/>
      <c r="L45" s="76" t="s">
        <v>19</v>
      </c>
      <c r="M45" s="117">
        <f t="shared" si="22"/>
        <v>3.7801928522232826</v>
      </c>
      <c r="N45" s="84">
        <f t="shared" si="37"/>
        <v>6.3003214203721383</v>
      </c>
      <c r="O45" s="84">
        <f t="shared" si="38"/>
        <v>12.600642840744277</v>
      </c>
      <c r="P45" s="114">
        <f t="shared" si="45"/>
        <v>17.640899977041986</v>
      </c>
      <c r="Q45" s="88">
        <f t="shared" si="23"/>
        <v>25.201285681488553</v>
      </c>
      <c r="R45" s="117">
        <f t="shared" si="2"/>
        <v>2.5201285681488552</v>
      </c>
      <c r="S45" s="84">
        <f t="shared" si="39"/>
        <v>4.2002142802480922</v>
      </c>
      <c r="T45" s="84">
        <f t="shared" si="40"/>
        <v>8.4004285604961844</v>
      </c>
      <c r="U45" s="114">
        <f t="shared" si="46"/>
        <v>11.760599984694657</v>
      </c>
      <c r="V45" s="88">
        <f t="shared" si="3"/>
        <v>16.800857120992369</v>
      </c>
      <c r="W45" s="117">
        <f t="shared" si="4"/>
        <v>1.8900964261116413</v>
      </c>
      <c r="X45" s="84">
        <f t="shared" si="41"/>
        <v>3.1501607101860691</v>
      </c>
      <c r="Y45" s="84">
        <f t="shared" si="42"/>
        <v>6.3003214203721383</v>
      </c>
      <c r="Z45" s="114">
        <f t="shared" si="47"/>
        <v>8.820449988520993</v>
      </c>
      <c r="AA45" s="88">
        <f t="shared" si="5"/>
        <v>12.600642840744277</v>
      </c>
      <c r="AB45" s="117">
        <f t="shared" si="6"/>
        <v>1.2600642840744276</v>
      </c>
      <c r="AC45" s="84">
        <f t="shared" si="43"/>
        <v>2.1001071401240461</v>
      </c>
      <c r="AD45" s="84">
        <f t="shared" si="44"/>
        <v>4.2002142802480922</v>
      </c>
      <c r="AE45" s="114">
        <f t="shared" si="48"/>
        <v>5.8802999923473287</v>
      </c>
      <c r="AF45" s="88">
        <f t="shared" si="7"/>
        <v>8.4004285604961844</v>
      </c>
    </row>
    <row r="46" spans="1:32" ht="15.75" thickBot="1" x14ac:dyDescent="0.3">
      <c r="A46" s="178"/>
      <c r="B46" s="9">
        <v>90</v>
      </c>
      <c r="C46" s="107">
        <v>91.949913000000009</v>
      </c>
      <c r="D46" s="107">
        <v>91.099907999999999</v>
      </c>
      <c r="E46" s="10">
        <f>SQRT(B46/B$41)*E$41</f>
        <v>0.44999999999999996</v>
      </c>
      <c r="F46" s="41" t="s">
        <v>18</v>
      </c>
      <c r="G46" s="29"/>
      <c r="H46" s="29"/>
      <c r="I46" s="60"/>
      <c r="J46" s="150" t="s">
        <v>22</v>
      </c>
      <c r="K46" s="29"/>
      <c r="L46" s="77" t="s">
        <v>19</v>
      </c>
      <c r="M46" s="118">
        <f t="shared" si="22"/>
        <v>4.0094999999999992</v>
      </c>
      <c r="N46" s="85">
        <f t="shared" si="37"/>
        <v>6.6824999999999992</v>
      </c>
      <c r="O46" s="85">
        <f t="shared" si="38"/>
        <v>13.364999999999998</v>
      </c>
      <c r="P46" s="115">
        <f t="shared" si="45"/>
        <v>18.710999999999995</v>
      </c>
      <c r="Q46" s="89">
        <f t="shared" si="23"/>
        <v>26.729999999999997</v>
      </c>
      <c r="R46" s="118">
        <f t="shared" si="2"/>
        <v>2.6729999999999996</v>
      </c>
      <c r="S46" s="85">
        <f t="shared" si="39"/>
        <v>4.4549999999999992</v>
      </c>
      <c r="T46" s="85">
        <f t="shared" si="40"/>
        <v>8.9099999999999984</v>
      </c>
      <c r="U46" s="115">
        <f t="shared" si="46"/>
        <v>12.473999999999997</v>
      </c>
      <c r="V46" s="89">
        <f t="shared" si="3"/>
        <v>17.819999999999997</v>
      </c>
      <c r="W46" s="118">
        <f t="shared" si="4"/>
        <v>2.0047499999999996</v>
      </c>
      <c r="X46" s="85">
        <f t="shared" si="41"/>
        <v>3.3412499999999996</v>
      </c>
      <c r="Y46" s="85">
        <f t="shared" si="42"/>
        <v>6.6824999999999992</v>
      </c>
      <c r="Z46" s="115">
        <f t="shared" si="47"/>
        <v>9.3554999999999975</v>
      </c>
      <c r="AA46" s="89">
        <f t="shared" si="5"/>
        <v>13.364999999999998</v>
      </c>
      <c r="AB46" s="118">
        <f t="shared" si="6"/>
        <v>1.3364999999999998</v>
      </c>
      <c r="AC46" s="85">
        <f t="shared" si="43"/>
        <v>2.2274999999999996</v>
      </c>
      <c r="AD46" s="85">
        <f t="shared" si="44"/>
        <v>4.4549999999999992</v>
      </c>
      <c r="AE46" s="115">
        <f t="shared" si="48"/>
        <v>6.2369999999999983</v>
      </c>
      <c r="AF46" s="89">
        <f t="shared" si="7"/>
        <v>8.9099999999999984</v>
      </c>
    </row>
    <row r="47" spans="1:32" x14ac:dyDescent="0.25">
      <c r="A47" s="171" t="s">
        <v>17</v>
      </c>
      <c r="B47" s="3">
        <v>10</v>
      </c>
      <c r="C47" s="104">
        <v>10.29489425</v>
      </c>
      <c r="D47" s="104">
        <v>10.166344111111112</v>
      </c>
      <c r="E47" s="6">
        <f t="shared" ref="E47:E49" si="49">SQRT(B47/B$51)*E$51</f>
        <v>0.17499999999999999</v>
      </c>
      <c r="F47" s="25"/>
      <c r="G47" s="49"/>
      <c r="H47" s="49"/>
      <c r="I47" s="25"/>
      <c r="J47" s="141"/>
      <c r="K47" s="25"/>
      <c r="L47" s="62" t="s">
        <v>21</v>
      </c>
      <c r="M47" s="116">
        <f t="shared" si="22"/>
        <v>1.5592499999999998</v>
      </c>
      <c r="N47" s="83">
        <f>Q47*N$15</f>
        <v>2.5987499999999999</v>
      </c>
      <c r="O47" s="83">
        <f>Q47*O$15</f>
        <v>5.1974999999999998</v>
      </c>
      <c r="P47" s="113">
        <f>Q47*P$15</f>
        <v>7.2764999999999995</v>
      </c>
      <c r="Q47" s="93">
        <f t="shared" si="23"/>
        <v>10.395</v>
      </c>
      <c r="R47" s="116">
        <f t="shared" si="2"/>
        <v>1.0394999999999999</v>
      </c>
      <c r="S47" s="83">
        <f>V47*S$15</f>
        <v>1.7324999999999999</v>
      </c>
      <c r="T47" s="83">
        <f>V47*T$15</f>
        <v>3.4649999999999999</v>
      </c>
      <c r="U47" s="113">
        <f>V47*U$15</f>
        <v>4.8509999999999991</v>
      </c>
      <c r="V47" s="93">
        <f t="shared" si="3"/>
        <v>6.93</v>
      </c>
      <c r="W47" s="116">
        <f t="shared" si="4"/>
        <v>0.7796249999999999</v>
      </c>
      <c r="X47" s="83">
        <f>AA47*X$15</f>
        <v>1.2993749999999999</v>
      </c>
      <c r="Y47" s="83">
        <f>AA47*Y$15</f>
        <v>2.5987499999999999</v>
      </c>
      <c r="Z47" s="113">
        <f>AA47*Z$15</f>
        <v>3.6382499999999998</v>
      </c>
      <c r="AA47" s="93">
        <f t="shared" si="5"/>
        <v>5.1974999999999998</v>
      </c>
      <c r="AB47" s="116">
        <f t="shared" si="6"/>
        <v>0.51974999999999993</v>
      </c>
      <c r="AC47" s="83">
        <f>AF47*AC$15</f>
        <v>0.86624999999999996</v>
      </c>
      <c r="AD47" s="83">
        <f>AF47*AD$15</f>
        <v>1.7324999999999999</v>
      </c>
      <c r="AE47" s="113">
        <f>AF47*AE$15</f>
        <v>2.4254999999999995</v>
      </c>
      <c r="AF47" s="93">
        <f t="shared" si="7"/>
        <v>3.4649999999999999</v>
      </c>
    </row>
    <row r="48" spans="1:32" x14ac:dyDescent="0.25">
      <c r="A48" s="171"/>
      <c r="B48" s="3">
        <v>15</v>
      </c>
      <c r="C48" s="104">
        <v>15.442341375</v>
      </c>
      <c r="D48" s="104">
        <v>15.249516166666666</v>
      </c>
      <c r="E48" s="6">
        <f t="shared" si="49"/>
        <v>0.21433035249352805</v>
      </c>
      <c r="F48" s="25"/>
      <c r="G48" s="49"/>
      <c r="H48" s="49"/>
      <c r="I48" s="25"/>
      <c r="J48" s="142"/>
      <c r="K48" s="25"/>
      <c r="L48" s="79" t="s">
        <v>20</v>
      </c>
      <c r="M48" s="117">
        <f t="shared" si="22"/>
        <v>1.9096834407173349</v>
      </c>
      <c r="N48" s="84">
        <f t="shared" ref="N48:N56" si="50">Q48*N$15</f>
        <v>3.1828057345288916</v>
      </c>
      <c r="O48" s="84">
        <f t="shared" ref="O48:O56" si="51">Q48*O$15</f>
        <v>6.3656114690577832</v>
      </c>
      <c r="P48" s="114">
        <f>Q48*P$15</f>
        <v>8.9118560566808966</v>
      </c>
      <c r="Q48" s="88">
        <f t="shared" si="23"/>
        <v>12.731222938115566</v>
      </c>
      <c r="R48" s="117">
        <f t="shared" si="2"/>
        <v>1.2731222938115565</v>
      </c>
      <c r="S48" s="84">
        <f t="shared" ref="S48:S56" si="52">V48*S$15</f>
        <v>2.1218704896859277</v>
      </c>
      <c r="T48" s="84">
        <f t="shared" ref="T48:T56" si="53">V48*T$15</f>
        <v>4.2437409793718555</v>
      </c>
      <c r="U48" s="114">
        <f>V48*U$15</f>
        <v>5.9412373711205975</v>
      </c>
      <c r="V48" s="88">
        <f t="shared" si="3"/>
        <v>8.4874819587437109</v>
      </c>
      <c r="W48" s="117">
        <f t="shared" si="4"/>
        <v>0.95484172035866743</v>
      </c>
      <c r="X48" s="84">
        <f t="shared" ref="X48:X56" si="54">AA48*X$15</f>
        <v>1.5914028672644458</v>
      </c>
      <c r="Y48" s="84">
        <f t="shared" ref="Y48:Y56" si="55">AA48*Y$15</f>
        <v>3.1828057345288916</v>
      </c>
      <c r="Z48" s="114">
        <f>AA48*Z$15</f>
        <v>4.4559280283404483</v>
      </c>
      <c r="AA48" s="88">
        <f t="shared" si="5"/>
        <v>6.3656114690577832</v>
      </c>
      <c r="AB48" s="117">
        <f t="shared" si="6"/>
        <v>0.63656114690577825</v>
      </c>
      <c r="AC48" s="84">
        <f t="shared" ref="AC48:AC56" si="56">AF48*AC$15</f>
        <v>1.0609352448429639</v>
      </c>
      <c r="AD48" s="84">
        <f t="shared" ref="AD48:AD56" si="57">AF48*AD$15</f>
        <v>2.1218704896859277</v>
      </c>
      <c r="AE48" s="114">
        <f>AF48*AE$15</f>
        <v>2.9706186855602987</v>
      </c>
      <c r="AF48" s="88">
        <f t="shared" si="7"/>
        <v>4.2437409793718555</v>
      </c>
    </row>
    <row r="49" spans="1:32" x14ac:dyDescent="0.25">
      <c r="A49" s="171"/>
      <c r="B49" s="5">
        <v>20</v>
      </c>
      <c r="C49" s="105">
        <v>20.589788500000001</v>
      </c>
      <c r="D49" s="105">
        <v>20.332688222222224</v>
      </c>
      <c r="E49" s="6">
        <f t="shared" si="49"/>
        <v>0.24748737341529164</v>
      </c>
      <c r="F49" s="25"/>
      <c r="G49" s="49"/>
      <c r="H49" s="49"/>
      <c r="I49" s="25"/>
      <c r="J49" s="142"/>
      <c r="K49" s="25"/>
      <c r="L49" s="75" t="s">
        <v>18</v>
      </c>
      <c r="M49" s="117">
        <f t="shared" si="22"/>
        <v>2.2051124971302483</v>
      </c>
      <c r="N49" s="84">
        <f t="shared" si="50"/>
        <v>3.6751874952170809</v>
      </c>
      <c r="O49" s="84">
        <f t="shared" si="51"/>
        <v>7.3503749904341618</v>
      </c>
      <c r="P49" s="114">
        <f t="shared" ref="P49:P56" si="58">Q49*P$15</f>
        <v>10.290524986607826</v>
      </c>
      <c r="Q49" s="88">
        <f t="shared" si="23"/>
        <v>14.700749980868324</v>
      </c>
      <c r="R49" s="117">
        <f t="shared" si="2"/>
        <v>1.4700749980868324</v>
      </c>
      <c r="S49" s="84">
        <f t="shared" si="52"/>
        <v>2.4501249968113874</v>
      </c>
      <c r="T49" s="84">
        <f t="shared" si="53"/>
        <v>4.9002499936227748</v>
      </c>
      <c r="U49" s="114">
        <f t="shared" ref="U49:U56" si="59">V49*U$15</f>
        <v>6.8603499910718844</v>
      </c>
      <c r="V49" s="88">
        <f t="shared" si="3"/>
        <v>9.8004999872455496</v>
      </c>
      <c r="W49" s="117">
        <f t="shared" si="4"/>
        <v>1.1025562485651241</v>
      </c>
      <c r="X49" s="84">
        <f t="shared" si="54"/>
        <v>1.8375937476085404</v>
      </c>
      <c r="Y49" s="84">
        <f t="shared" si="55"/>
        <v>3.6751874952170809</v>
      </c>
      <c r="Z49" s="114">
        <f t="shared" ref="Z49:Z56" si="60">AA49*Z$15</f>
        <v>5.1452624933039131</v>
      </c>
      <c r="AA49" s="88">
        <f t="shared" si="5"/>
        <v>7.3503749904341618</v>
      </c>
      <c r="AB49" s="117">
        <f t="shared" si="6"/>
        <v>0.7350374990434162</v>
      </c>
      <c r="AC49" s="84">
        <f t="shared" si="56"/>
        <v>1.2250624984056937</v>
      </c>
      <c r="AD49" s="84">
        <f t="shared" si="57"/>
        <v>2.4501249968113874</v>
      </c>
      <c r="AE49" s="114">
        <f t="shared" ref="AE49:AE56" si="61">AF49*AE$15</f>
        <v>3.4301749955359422</v>
      </c>
      <c r="AF49" s="88">
        <f t="shared" si="7"/>
        <v>4.9002499936227748</v>
      </c>
    </row>
    <row r="50" spans="1:32" x14ac:dyDescent="0.25">
      <c r="A50" s="171"/>
      <c r="B50" s="5">
        <v>30</v>
      </c>
      <c r="C50" s="105">
        <v>30.88468275</v>
      </c>
      <c r="D50" s="105">
        <v>30.499032333333332</v>
      </c>
      <c r="E50" s="6">
        <f>SQRT(B50/B$51)*E$51</f>
        <v>0.30310889132455349</v>
      </c>
      <c r="F50" s="25"/>
      <c r="G50" s="49"/>
      <c r="H50" s="49"/>
      <c r="I50" s="25"/>
      <c r="J50" s="142"/>
      <c r="K50" s="25"/>
      <c r="L50" s="75" t="s">
        <v>18</v>
      </c>
      <c r="M50" s="117">
        <f t="shared" si="22"/>
        <v>2.7007002217017715</v>
      </c>
      <c r="N50" s="84">
        <f t="shared" si="50"/>
        <v>4.501167036169619</v>
      </c>
      <c r="O50" s="84">
        <f t="shared" si="51"/>
        <v>9.002334072339238</v>
      </c>
      <c r="P50" s="114">
        <f t="shared" si="58"/>
        <v>12.603267701274932</v>
      </c>
      <c r="Q50" s="88">
        <f t="shared" si="23"/>
        <v>18.004668144678476</v>
      </c>
      <c r="R50" s="117">
        <f t="shared" si="2"/>
        <v>1.8004668144678473</v>
      </c>
      <c r="S50" s="84">
        <f t="shared" si="52"/>
        <v>3.000778024113079</v>
      </c>
      <c r="T50" s="84">
        <f t="shared" si="53"/>
        <v>6.0015560482261581</v>
      </c>
      <c r="U50" s="114">
        <f t="shared" si="59"/>
        <v>8.4021784675166202</v>
      </c>
      <c r="V50" s="88">
        <f t="shared" si="3"/>
        <v>12.003112096452316</v>
      </c>
      <c r="W50" s="117">
        <f t="shared" si="4"/>
        <v>1.3503501108508857</v>
      </c>
      <c r="X50" s="84">
        <f t="shared" si="54"/>
        <v>2.2505835180848095</v>
      </c>
      <c r="Y50" s="84">
        <f t="shared" si="55"/>
        <v>4.501167036169619</v>
      </c>
      <c r="Z50" s="114">
        <f t="shared" si="60"/>
        <v>6.3016338506374661</v>
      </c>
      <c r="AA50" s="88">
        <f t="shared" si="5"/>
        <v>9.002334072339238</v>
      </c>
      <c r="AB50" s="117">
        <f t="shared" si="6"/>
        <v>0.90023340723392364</v>
      </c>
      <c r="AC50" s="84">
        <f t="shared" si="56"/>
        <v>1.5003890120565395</v>
      </c>
      <c r="AD50" s="84">
        <f t="shared" si="57"/>
        <v>3.000778024113079</v>
      </c>
      <c r="AE50" s="114">
        <f t="shared" si="61"/>
        <v>4.2010892337583101</v>
      </c>
      <c r="AF50" s="88">
        <f t="shared" si="7"/>
        <v>6.0015560482261581</v>
      </c>
    </row>
    <row r="51" spans="1:32" x14ac:dyDescent="0.25">
      <c r="A51" s="171"/>
      <c r="B51" s="7">
        <v>40</v>
      </c>
      <c r="C51" s="106">
        <v>41.179577000000002</v>
      </c>
      <c r="D51" s="106">
        <v>40.665376444444448</v>
      </c>
      <c r="E51" s="8">
        <v>0.35</v>
      </c>
      <c r="F51" s="25"/>
      <c r="G51" s="49"/>
      <c r="H51" s="49"/>
      <c r="I51" s="25"/>
      <c r="J51" s="142"/>
      <c r="K51" s="25"/>
      <c r="L51" s="80" t="s">
        <v>18</v>
      </c>
      <c r="M51" s="117">
        <f t="shared" si="22"/>
        <v>3.1184999999999996</v>
      </c>
      <c r="N51" s="84">
        <f t="shared" si="50"/>
        <v>5.1974999999999998</v>
      </c>
      <c r="O51" s="84">
        <f t="shared" si="51"/>
        <v>10.395</v>
      </c>
      <c r="P51" s="114">
        <f t="shared" si="58"/>
        <v>14.552999999999999</v>
      </c>
      <c r="Q51" s="88">
        <f t="shared" si="23"/>
        <v>20.79</v>
      </c>
      <c r="R51" s="117">
        <f t="shared" si="2"/>
        <v>2.0789999999999997</v>
      </c>
      <c r="S51" s="84">
        <f t="shared" si="52"/>
        <v>3.4649999999999999</v>
      </c>
      <c r="T51" s="84">
        <f t="shared" si="53"/>
        <v>6.93</v>
      </c>
      <c r="U51" s="114">
        <f t="shared" si="59"/>
        <v>9.7019999999999982</v>
      </c>
      <c r="V51" s="88">
        <f t="shared" si="3"/>
        <v>13.86</v>
      </c>
      <c r="W51" s="117">
        <f t="shared" si="4"/>
        <v>1.5592499999999998</v>
      </c>
      <c r="X51" s="84">
        <f t="shared" si="54"/>
        <v>2.5987499999999999</v>
      </c>
      <c r="Y51" s="84">
        <f t="shared" si="55"/>
        <v>5.1974999999999998</v>
      </c>
      <c r="Z51" s="114">
        <f t="shared" si="60"/>
        <v>7.2764999999999995</v>
      </c>
      <c r="AA51" s="88">
        <f t="shared" si="5"/>
        <v>10.395</v>
      </c>
      <c r="AB51" s="117">
        <f t="shared" si="6"/>
        <v>1.0394999999999999</v>
      </c>
      <c r="AC51" s="84">
        <f t="shared" si="56"/>
        <v>1.7324999999999999</v>
      </c>
      <c r="AD51" s="84">
        <f t="shared" si="57"/>
        <v>3.4649999999999999</v>
      </c>
      <c r="AE51" s="114">
        <f t="shared" si="61"/>
        <v>4.8509999999999991</v>
      </c>
      <c r="AF51" s="88">
        <f t="shared" si="7"/>
        <v>6.93</v>
      </c>
    </row>
    <row r="52" spans="1:32" x14ac:dyDescent="0.25">
      <c r="A52" s="171"/>
      <c r="B52" s="5">
        <v>50</v>
      </c>
      <c r="C52" s="105">
        <v>51.474471250000001</v>
      </c>
      <c r="D52" s="105">
        <v>50.831720555555556</v>
      </c>
      <c r="E52" s="6">
        <f>SQRT(B52/B$51)*E$51</f>
        <v>0.39131189606246319</v>
      </c>
      <c r="F52" s="25"/>
      <c r="G52" s="49"/>
      <c r="H52" s="49"/>
      <c r="I52" s="25"/>
      <c r="J52" s="142"/>
      <c r="K52" s="25"/>
      <c r="L52" s="75" t="s">
        <v>18</v>
      </c>
      <c r="M52" s="117">
        <f t="shared" si="22"/>
        <v>3.4865889939165471</v>
      </c>
      <c r="N52" s="84">
        <f t="shared" si="50"/>
        <v>5.8109816565275789</v>
      </c>
      <c r="O52" s="84">
        <f t="shared" si="51"/>
        <v>11.621963313055158</v>
      </c>
      <c r="P52" s="114">
        <f t="shared" si="58"/>
        <v>16.270748638277219</v>
      </c>
      <c r="Q52" s="88">
        <f t="shared" si="23"/>
        <v>23.243926626110316</v>
      </c>
      <c r="R52" s="117">
        <f t="shared" si="2"/>
        <v>2.3243926626110314</v>
      </c>
      <c r="S52" s="84">
        <f t="shared" si="52"/>
        <v>3.8739877710183857</v>
      </c>
      <c r="T52" s="84">
        <f t="shared" si="53"/>
        <v>7.7479755420367713</v>
      </c>
      <c r="U52" s="114">
        <f t="shared" si="59"/>
        <v>10.84716575885148</v>
      </c>
      <c r="V52" s="88">
        <f t="shared" si="3"/>
        <v>15.495951084073543</v>
      </c>
      <c r="W52" s="117">
        <f t="shared" si="4"/>
        <v>1.7432944969582735</v>
      </c>
      <c r="X52" s="84">
        <f t="shared" si="54"/>
        <v>2.9054908282637895</v>
      </c>
      <c r="Y52" s="84">
        <f t="shared" si="55"/>
        <v>5.8109816565275789</v>
      </c>
      <c r="Z52" s="114">
        <f t="shared" si="60"/>
        <v>8.1353743191386094</v>
      </c>
      <c r="AA52" s="88">
        <f t="shared" si="5"/>
        <v>11.621963313055158</v>
      </c>
      <c r="AB52" s="117">
        <f t="shared" si="6"/>
        <v>1.1621963313055157</v>
      </c>
      <c r="AC52" s="84">
        <f t="shared" si="56"/>
        <v>1.9369938855091928</v>
      </c>
      <c r="AD52" s="84">
        <f t="shared" si="57"/>
        <v>3.8739877710183857</v>
      </c>
      <c r="AE52" s="114">
        <f t="shared" si="61"/>
        <v>5.4235828794257399</v>
      </c>
      <c r="AF52" s="88">
        <f t="shared" si="7"/>
        <v>7.7479755420367713</v>
      </c>
    </row>
    <row r="53" spans="1:32" x14ac:dyDescent="0.25">
      <c r="A53" s="171"/>
      <c r="B53" s="5">
        <v>60</v>
      </c>
      <c r="C53" s="105">
        <v>61.769365499999999</v>
      </c>
      <c r="D53" s="105">
        <v>60.998064666666664</v>
      </c>
      <c r="E53" s="6">
        <f t="shared" ref="E53:E56" si="62">SQRT(B53/B$51)*E$51</f>
        <v>0.42866070498705611</v>
      </c>
      <c r="F53" s="25"/>
      <c r="G53" s="49"/>
      <c r="H53" s="49"/>
      <c r="I53" s="25"/>
      <c r="J53" s="142"/>
      <c r="K53" s="25"/>
      <c r="L53" s="75" t="s">
        <v>18</v>
      </c>
      <c r="M53" s="117">
        <f t="shared" si="22"/>
        <v>3.8193668814346697</v>
      </c>
      <c r="N53" s="84">
        <f t="shared" si="50"/>
        <v>6.3656114690577832</v>
      </c>
      <c r="O53" s="84">
        <f t="shared" si="51"/>
        <v>12.731222938115566</v>
      </c>
      <c r="P53" s="114">
        <f t="shared" si="58"/>
        <v>17.823712113361793</v>
      </c>
      <c r="Q53" s="88">
        <f t="shared" si="23"/>
        <v>25.462445876231133</v>
      </c>
      <c r="R53" s="117">
        <f t="shared" si="2"/>
        <v>2.546244587623113</v>
      </c>
      <c r="S53" s="84">
        <f t="shared" si="52"/>
        <v>4.2437409793718555</v>
      </c>
      <c r="T53" s="84">
        <f t="shared" si="53"/>
        <v>8.4874819587437109</v>
      </c>
      <c r="U53" s="114">
        <f t="shared" si="59"/>
        <v>11.882474742241195</v>
      </c>
      <c r="V53" s="88">
        <f t="shared" si="3"/>
        <v>16.974963917487422</v>
      </c>
      <c r="W53" s="117">
        <f t="shared" si="4"/>
        <v>1.9096834407173349</v>
      </c>
      <c r="X53" s="84">
        <f t="shared" si="54"/>
        <v>3.1828057345288916</v>
      </c>
      <c r="Y53" s="84">
        <f t="shared" si="55"/>
        <v>6.3656114690577832</v>
      </c>
      <c r="Z53" s="114">
        <f t="shared" si="60"/>
        <v>8.9118560566808966</v>
      </c>
      <c r="AA53" s="88">
        <f t="shared" si="5"/>
        <v>12.731222938115566</v>
      </c>
      <c r="AB53" s="117">
        <f t="shared" si="6"/>
        <v>1.2731222938115565</v>
      </c>
      <c r="AC53" s="84">
        <f t="shared" si="56"/>
        <v>2.1218704896859277</v>
      </c>
      <c r="AD53" s="84">
        <f t="shared" si="57"/>
        <v>4.2437409793718555</v>
      </c>
      <c r="AE53" s="114">
        <f t="shared" si="61"/>
        <v>5.9412373711205975</v>
      </c>
      <c r="AF53" s="88">
        <f t="shared" si="7"/>
        <v>8.4874819587437109</v>
      </c>
    </row>
    <row r="54" spans="1:32" x14ac:dyDescent="0.25">
      <c r="A54" s="171"/>
      <c r="B54" s="5">
        <v>70</v>
      </c>
      <c r="C54" s="105">
        <v>72.064259750000005</v>
      </c>
      <c r="D54" s="105">
        <v>71.16440877777778</v>
      </c>
      <c r="E54" s="6">
        <f t="shared" si="62"/>
        <v>0.46300647943630335</v>
      </c>
      <c r="F54" s="25"/>
      <c r="G54" s="49"/>
      <c r="H54" s="49"/>
      <c r="I54" s="25"/>
      <c r="J54" s="142"/>
      <c r="K54" s="25"/>
      <c r="L54" s="75" t="s">
        <v>18</v>
      </c>
      <c r="M54" s="117">
        <f t="shared" si="22"/>
        <v>4.1253877317774625</v>
      </c>
      <c r="N54" s="84">
        <f t="shared" si="50"/>
        <v>6.8756462196291039</v>
      </c>
      <c r="O54" s="84">
        <f t="shared" si="51"/>
        <v>13.751292439258208</v>
      </c>
      <c r="P54" s="114">
        <f t="shared" si="58"/>
        <v>19.251809414961489</v>
      </c>
      <c r="Q54" s="88">
        <f t="shared" si="23"/>
        <v>27.502584878516416</v>
      </c>
      <c r="R54" s="117">
        <f t="shared" si="2"/>
        <v>2.7502584878516418</v>
      </c>
      <c r="S54" s="84">
        <f t="shared" si="52"/>
        <v>4.5837641464194032</v>
      </c>
      <c r="T54" s="84">
        <f t="shared" si="53"/>
        <v>9.1675282928388064</v>
      </c>
      <c r="U54" s="114">
        <f t="shared" si="59"/>
        <v>12.834539609974328</v>
      </c>
      <c r="V54" s="88">
        <f t="shared" si="3"/>
        <v>18.335056585677613</v>
      </c>
      <c r="W54" s="117">
        <f t="shared" si="4"/>
        <v>2.0626938658887313</v>
      </c>
      <c r="X54" s="84">
        <f t="shared" si="54"/>
        <v>3.437823109814552</v>
      </c>
      <c r="Y54" s="84">
        <f t="shared" si="55"/>
        <v>6.8756462196291039</v>
      </c>
      <c r="Z54" s="114">
        <f t="shared" si="60"/>
        <v>9.6259047074807444</v>
      </c>
      <c r="AA54" s="88">
        <f t="shared" si="5"/>
        <v>13.751292439258208</v>
      </c>
      <c r="AB54" s="117">
        <f t="shared" si="6"/>
        <v>1.3751292439258209</v>
      </c>
      <c r="AC54" s="84">
        <f t="shared" si="56"/>
        <v>2.2918820732097016</v>
      </c>
      <c r="AD54" s="84">
        <f t="shared" si="57"/>
        <v>4.5837641464194032</v>
      </c>
      <c r="AE54" s="114">
        <f t="shared" si="61"/>
        <v>6.4172698049871642</v>
      </c>
      <c r="AF54" s="88">
        <f t="shared" si="7"/>
        <v>9.1675282928388064</v>
      </c>
    </row>
    <row r="55" spans="1:32" x14ac:dyDescent="0.25">
      <c r="A55" s="171"/>
      <c r="B55" s="5">
        <v>80</v>
      </c>
      <c r="C55" s="105">
        <v>82.359154000000004</v>
      </c>
      <c r="D55" s="105">
        <v>81.330752888888895</v>
      </c>
      <c r="E55" s="6">
        <f t="shared" si="62"/>
        <v>0.49497474683058329</v>
      </c>
      <c r="F55" s="49"/>
      <c r="G55" s="49"/>
      <c r="H55" s="49"/>
      <c r="I55" s="49"/>
      <c r="J55" s="146"/>
      <c r="K55" s="49"/>
      <c r="L55" s="76" t="s">
        <v>19</v>
      </c>
      <c r="M55" s="117">
        <f t="shared" si="22"/>
        <v>4.4102249942604965</v>
      </c>
      <c r="N55" s="84">
        <f t="shared" si="50"/>
        <v>7.3503749904341618</v>
      </c>
      <c r="O55" s="84">
        <f t="shared" si="51"/>
        <v>14.700749980868324</v>
      </c>
      <c r="P55" s="114">
        <f t="shared" si="58"/>
        <v>20.581049973215652</v>
      </c>
      <c r="Q55" s="88">
        <f t="shared" si="23"/>
        <v>29.401499961736647</v>
      </c>
      <c r="R55" s="117">
        <f t="shared" si="2"/>
        <v>2.9401499961736648</v>
      </c>
      <c r="S55" s="84">
        <f t="shared" si="52"/>
        <v>4.9002499936227748</v>
      </c>
      <c r="T55" s="84">
        <f t="shared" si="53"/>
        <v>9.8004999872455496</v>
      </c>
      <c r="U55" s="114">
        <f t="shared" si="59"/>
        <v>13.720699982143769</v>
      </c>
      <c r="V55" s="88">
        <f t="shared" si="3"/>
        <v>19.600999974491099</v>
      </c>
      <c r="W55" s="117">
        <f t="shared" si="4"/>
        <v>2.2051124971302483</v>
      </c>
      <c r="X55" s="84">
        <f t="shared" si="54"/>
        <v>3.6751874952170809</v>
      </c>
      <c r="Y55" s="84">
        <f t="shared" si="55"/>
        <v>7.3503749904341618</v>
      </c>
      <c r="Z55" s="114">
        <f t="shared" si="60"/>
        <v>10.290524986607826</v>
      </c>
      <c r="AA55" s="88">
        <f t="shared" si="5"/>
        <v>14.700749980868324</v>
      </c>
      <c r="AB55" s="117">
        <f t="shared" si="6"/>
        <v>1.4700749980868324</v>
      </c>
      <c r="AC55" s="84">
        <f t="shared" si="56"/>
        <v>2.4501249968113874</v>
      </c>
      <c r="AD55" s="84">
        <f t="shared" si="57"/>
        <v>4.9002499936227748</v>
      </c>
      <c r="AE55" s="114">
        <f t="shared" si="61"/>
        <v>6.8603499910718844</v>
      </c>
      <c r="AF55" s="88">
        <f t="shared" si="7"/>
        <v>9.8004999872455496</v>
      </c>
    </row>
    <row r="56" spans="1:32" ht="15.75" thickBot="1" x14ac:dyDescent="0.3">
      <c r="A56" s="171"/>
      <c r="B56" s="5">
        <v>90</v>
      </c>
      <c r="C56" s="105">
        <v>92.654048249999988</v>
      </c>
      <c r="D56" s="105">
        <v>91.497096999999997</v>
      </c>
      <c r="E56" s="6">
        <f t="shared" si="62"/>
        <v>0.52499999999999991</v>
      </c>
      <c r="F56" s="49"/>
      <c r="G56" s="49"/>
      <c r="H56" s="49"/>
      <c r="I56" s="49"/>
      <c r="J56" s="151"/>
      <c r="K56" s="49"/>
      <c r="L56" s="76" t="s">
        <v>19</v>
      </c>
      <c r="M56" s="118">
        <f t="shared" si="22"/>
        <v>4.6777499999999987</v>
      </c>
      <c r="N56" s="85">
        <f t="shared" si="50"/>
        <v>7.7962499999999988</v>
      </c>
      <c r="O56" s="85">
        <f t="shared" si="51"/>
        <v>15.592499999999998</v>
      </c>
      <c r="P56" s="115">
        <f t="shared" si="58"/>
        <v>21.829499999999996</v>
      </c>
      <c r="Q56" s="89">
        <f t="shared" si="23"/>
        <v>31.184999999999995</v>
      </c>
      <c r="R56" s="118">
        <f t="shared" si="2"/>
        <v>3.1184999999999996</v>
      </c>
      <c r="S56" s="85">
        <f t="shared" si="52"/>
        <v>5.1974999999999998</v>
      </c>
      <c r="T56" s="85">
        <f t="shared" si="53"/>
        <v>10.395</v>
      </c>
      <c r="U56" s="115">
        <f t="shared" si="59"/>
        <v>14.552999999999999</v>
      </c>
      <c r="V56" s="89">
        <f t="shared" si="3"/>
        <v>20.79</v>
      </c>
      <c r="W56" s="118">
        <f t="shared" si="4"/>
        <v>2.3388749999999994</v>
      </c>
      <c r="X56" s="85">
        <f t="shared" si="54"/>
        <v>3.8981249999999994</v>
      </c>
      <c r="Y56" s="85">
        <f t="shared" si="55"/>
        <v>7.7962499999999988</v>
      </c>
      <c r="Z56" s="115">
        <f t="shared" si="60"/>
        <v>10.914749999999998</v>
      </c>
      <c r="AA56" s="89">
        <f t="shared" si="5"/>
        <v>15.592499999999998</v>
      </c>
      <c r="AB56" s="118">
        <f t="shared" si="6"/>
        <v>1.5592499999999998</v>
      </c>
      <c r="AC56" s="85">
        <f t="shared" si="56"/>
        <v>2.5987499999999999</v>
      </c>
      <c r="AD56" s="85">
        <f t="shared" si="57"/>
        <v>5.1974999999999998</v>
      </c>
      <c r="AE56" s="115">
        <f t="shared" si="61"/>
        <v>7.2764999999999995</v>
      </c>
      <c r="AF56" s="89">
        <f t="shared" si="7"/>
        <v>10.395</v>
      </c>
    </row>
    <row r="57" spans="1:32" x14ac:dyDescent="0.25">
      <c r="A57" s="173" t="s">
        <v>8</v>
      </c>
      <c r="B57" s="2">
        <v>10</v>
      </c>
      <c r="C57" s="103">
        <v>10.385168</v>
      </c>
      <c r="D57" s="103">
        <v>10.217265777777778</v>
      </c>
      <c r="E57" s="48">
        <f t="shared" ref="E57:E58" si="63">SQRT(B57/B$61)*E$61</f>
        <v>0.2</v>
      </c>
      <c r="F57" s="30"/>
      <c r="G57" s="21"/>
      <c r="H57" s="21"/>
      <c r="I57" s="21"/>
      <c r="J57" s="152"/>
      <c r="K57" s="30"/>
      <c r="L57" s="81" t="s">
        <v>22</v>
      </c>
      <c r="M57" s="116">
        <f t="shared" si="22"/>
        <v>1.7819999999999998</v>
      </c>
      <c r="N57" s="83">
        <f>Q57*N$15</f>
        <v>2.9699999999999998</v>
      </c>
      <c r="O57" s="83">
        <f>Q57*O$15</f>
        <v>5.9399999999999995</v>
      </c>
      <c r="P57" s="113">
        <f>Q57*P$15</f>
        <v>8.3159999999999989</v>
      </c>
      <c r="Q57" s="93">
        <f t="shared" si="23"/>
        <v>11.879999999999999</v>
      </c>
      <c r="R57" s="116">
        <f t="shared" si="2"/>
        <v>1.1879999999999999</v>
      </c>
      <c r="S57" s="83">
        <f>V57*S$15</f>
        <v>1.98</v>
      </c>
      <c r="T57" s="83">
        <f>V57*T$15</f>
        <v>3.96</v>
      </c>
      <c r="U57" s="113">
        <f>V57*U$15</f>
        <v>5.5439999999999996</v>
      </c>
      <c r="V57" s="93">
        <f t="shared" si="3"/>
        <v>7.92</v>
      </c>
      <c r="W57" s="116">
        <f t="shared" si="4"/>
        <v>0.8909999999999999</v>
      </c>
      <c r="X57" s="83">
        <f>AA57*X$15</f>
        <v>1.4849999999999999</v>
      </c>
      <c r="Y57" s="83">
        <f>AA57*Y$15</f>
        <v>2.9699999999999998</v>
      </c>
      <c r="Z57" s="113">
        <f>AA57*Z$15</f>
        <v>4.1579999999999995</v>
      </c>
      <c r="AA57" s="93">
        <f t="shared" si="5"/>
        <v>5.9399999999999995</v>
      </c>
      <c r="AB57" s="116">
        <f t="shared" si="6"/>
        <v>0.59399999999999997</v>
      </c>
      <c r="AC57" s="83">
        <f>AF57*AC$15</f>
        <v>0.99</v>
      </c>
      <c r="AD57" s="83">
        <f>AF57*AD$15</f>
        <v>1.98</v>
      </c>
      <c r="AE57" s="113">
        <f>AF57*AE$15</f>
        <v>2.7719999999999998</v>
      </c>
      <c r="AF57" s="93">
        <f t="shared" si="7"/>
        <v>3.96</v>
      </c>
    </row>
    <row r="58" spans="1:32" x14ac:dyDescent="0.25">
      <c r="A58" s="174"/>
      <c r="B58" s="3">
        <v>15</v>
      </c>
      <c r="C58" s="104">
        <v>15.577752</v>
      </c>
      <c r="D58" s="104">
        <v>15.325898666666667</v>
      </c>
      <c r="E58" s="6">
        <f t="shared" si="63"/>
        <v>0.2449489742783178</v>
      </c>
      <c r="F58" s="49"/>
      <c r="G58" s="58" t="s">
        <v>20</v>
      </c>
      <c r="H58" s="25"/>
      <c r="I58" s="58" t="s">
        <v>20</v>
      </c>
      <c r="J58" s="142"/>
      <c r="K58" s="33" t="s">
        <v>18</v>
      </c>
      <c r="L58" s="62" t="s">
        <v>21</v>
      </c>
      <c r="M58" s="117">
        <f t="shared" si="22"/>
        <v>2.1824953608198117</v>
      </c>
      <c r="N58" s="84">
        <f t="shared" ref="N58:N66" si="64">Q58*N$15</f>
        <v>3.6374922680330193</v>
      </c>
      <c r="O58" s="84">
        <f t="shared" ref="O58:O66" si="65">Q58*O$15</f>
        <v>7.2749845360660386</v>
      </c>
      <c r="P58" s="114">
        <f>Q58*P$15</f>
        <v>10.184978350492454</v>
      </c>
      <c r="Q58" s="88">
        <f t="shared" si="23"/>
        <v>14.549969072132077</v>
      </c>
      <c r="R58" s="117">
        <f t="shared" si="2"/>
        <v>1.4549969072132078</v>
      </c>
      <c r="S58" s="84">
        <f t="shared" ref="S58:S66" si="66">V58*S$15</f>
        <v>2.4249948453553465</v>
      </c>
      <c r="T58" s="84">
        <f t="shared" ref="T58:T66" si="67">V58*T$15</f>
        <v>4.849989690710693</v>
      </c>
      <c r="U58" s="114">
        <f>V58*U$15</f>
        <v>6.7899855669949698</v>
      </c>
      <c r="V58" s="88">
        <f t="shared" si="3"/>
        <v>9.6999793814213859</v>
      </c>
      <c r="W58" s="117">
        <f t="shared" si="4"/>
        <v>1.0912476804099058</v>
      </c>
      <c r="X58" s="84">
        <f t="shared" ref="X58:X66" si="68">AA58*X$15</f>
        <v>1.8187461340165096</v>
      </c>
      <c r="Y58" s="84">
        <f t="shared" ref="Y58:Y66" si="69">AA58*Y$15</f>
        <v>3.6374922680330193</v>
      </c>
      <c r="Z58" s="114">
        <f>AA58*Z$15</f>
        <v>5.0924891752462269</v>
      </c>
      <c r="AA58" s="88">
        <f t="shared" si="5"/>
        <v>7.2749845360660386</v>
      </c>
      <c r="AB58" s="117">
        <f t="shared" si="6"/>
        <v>0.72749845360660392</v>
      </c>
      <c r="AC58" s="84">
        <f t="shared" ref="AC58:AC66" si="70">AF58*AC$15</f>
        <v>1.2124974226776732</v>
      </c>
      <c r="AD58" s="84">
        <f t="shared" ref="AD58:AD66" si="71">AF58*AD$15</f>
        <v>2.4249948453553465</v>
      </c>
      <c r="AE58" s="114">
        <f>AF58*AE$15</f>
        <v>3.3949927834974849</v>
      </c>
      <c r="AF58" s="88">
        <f t="shared" si="7"/>
        <v>4.849989690710693</v>
      </c>
    </row>
    <row r="59" spans="1:32" x14ac:dyDescent="0.25">
      <c r="A59" s="174"/>
      <c r="B59" s="5">
        <v>20</v>
      </c>
      <c r="C59" s="105">
        <v>20.770336</v>
      </c>
      <c r="D59" s="105">
        <v>20.434531555555555</v>
      </c>
      <c r="E59" s="6">
        <f>SQRT(B59/B$61)*E$61</f>
        <v>0.28284271247461906</v>
      </c>
      <c r="F59" s="42" t="s">
        <v>20</v>
      </c>
      <c r="G59" s="59" t="s">
        <v>18</v>
      </c>
      <c r="H59" s="121" t="s">
        <v>22</v>
      </c>
      <c r="I59" s="58" t="s">
        <v>20</v>
      </c>
      <c r="J59" s="147"/>
      <c r="K59" s="33" t="s">
        <v>18</v>
      </c>
      <c r="L59" s="79" t="s">
        <v>20</v>
      </c>
      <c r="M59" s="117">
        <f t="shared" si="22"/>
        <v>2.5201285681488557</v>
      </c>
      <c r="N59" s="84">
        <f t="shared" si="64"/>
        <v>4.2002142802480931</v>
      </c>
      <c r="O59" s="84">
        <f t="shared" si="65"/>
        <v>8.4004285604961861</v>
      </c>
      <c r="P59" s="114">
        <f t="shared" ref="P59:P66" si="72">Q59*P$15</f>
        <v>11.760599984694659</v>
      </c>
      <c r="Q59" s="88">
        <f t="shared" si="23"/>
        <v>16.800857120992372</v>
      </c>
      <c r="R59" s="117">
        <f t="shared" si="2"/>
        <v>1.6800857120992372</v>
      </c>
      <c r="S59" s="84">
        <f t="shared" si="66"/>
        <v>2.8001428534987287</v>
      </c>
      <c r="T59" s="84">
        <f t="shared" si="67"/>
        <v>5.6002857069974574</v>
      </c>
      <c r="U59" s="114">
        <f t="shared" ref="U59:U66" si="73">V59*U$15</f>
        <v>7.84039998979644</v>
      </c>
      <c r="V59" s="88">
        <f t="shared" si="3"/>
        <v>11.200571413994915</v>
      </c>
      <c r="W59" s="117">
        <f t="shared" si="4"/>
        <v>1.2600642840744278</v>
      </c>
      <c r="X59" s="84">
        <f t="shared" si="68"/>
        <v>2.1001071401240465</v>
      </c>
      <c r="Y59" s="84">
        <f t="shared" si="69"/>
        <v>4.2002142802480931</v>
      </c>
      <c r="Z59" s="114">
        <f t="shared" ref="Z59:Z66" si="74">AA59*Z$15</f>
        <v>5.8802999923473296</v>
      </c>
      <c r="AA59" s="88">
        <f t="shared" si="5"/>
        <v>8.4004285604961861</v>
      </c>
      <c r="AB59" s="117">
        <f t="shared" si="6"/>
        <v>0.84004285604961859</v>
      </c>
      <c r="AC59" s="84">
        <f t="shared" si="70"/>
        <v>1.4000714267493644</v>
      </c>
      <c r="AD59" s="84">
        <f t="shared" si="71"/>
        <v>2.8001428534987287</v>
      </c>
      <c r="AE59" s="114">
        <f t="shared" ref="AE59:AE66" si="75">AF59*AE$15</f>
        <v>3.92019999489822</v>
      </c>
      <c r="AF59" s="88">
        <f t="shared" si="7"/>
        <v>5.6002857069974574</v>
      </c>
    </row>
    <row r="60" spans="1:32" x14ac:dyDescent="0.25">
      <c r="A60" s="174"/>
      <c r="B60" s="5">
        <v>30</v>
      </c>
      <c r="C60" s="105">
        <v>31.155504000000001</v>
      </c>
      <c r="D60" s="105">
        <v>30.651797333333334</v>
      </c>
      <c r="E60" s="6">
        <f>SQRT(B60/B$61)*E$61</f>
        <v>0.34641016151377546</v>
      </c>
      <c r="F60" s="42" t="s">
        <v>20</v>
      </c>
      <c r="G60" s="59" t="s">
        <v>18</v>
      </c>
      <c r="H60" s="59" t="s">
        <v>21</v>
      </c>
      <c r="I60" s="58" t="s">
        <v>20</v>
      </c>
      <c r="J60" s="148" t="s">
        <v>23</v>
      </c>
      <c r="K60" s="33" t="s">
        <v>18</v>
      </c>
      <c r="L60" s="75" t="s">
        <v>18</v>
      </c>
      <c r="M60" s="117">
        <f t="shared" si="22"/>
        <v>3.0865145390877395</v>
      </c>
      <c r="N60" s="84">
        <f t="shared" si="64"/>
        <v>5.1441908984795663</v>
      </c>
      <c r="O60" s="84">
        <f t="shared" si="65"/>
        <v>10.288381796959133</v>
      </c>
      <c r="P60" s="114">
        <f t="shared" si="72"/>
        <v>14.403734515742785</v>
      </c>
      <c r="Q60" s="88">
        <f t="shared" si="23"/>
        <v>20.576763593918265</v>
      </c>
      <c r="R60" s="117">
        <f t="shared" si="2"/>
        <v>2.0576763593918259</v>
      </c>
      <c r="S60" s="84">
        <f t="shared" si="66"/>
        <v>3.4294605989863767</v>
      </c>
      <c r="T60" s="84">
        <f t="shared" si="67"/>
        <v>6.8589211979727533</v>
      </c>
      <c r="U60" s="114">
        <f t="shared" si="73"/>
        <v>9.602489677161854</v>
      </c>
      <c r="V60" s="88">
        <f t="shared" si="3"/>
        <v>13.717842395945507</v>
      </c>
      <c r="W60" s="117">
        <f t="shared" si="4"/>
        <v>1.5432572695438698</v>
      </c>
      <c r="X60" s="84">
        <f t="shared" si="68"/>
        <v>2.5720954492397832</v>
      </c>
      <c r="Y60" s="84">
        <f t="shared" si="69"/>
        <v>5.1441908984795663</v>
      </c>
      <c r="Z60" s="114">
        <f t="shared" si="74"/>
        <v>7.2018672578713927</v>
      </c>
      <c r="AA60" s="88">
        <f t="shared" si="5"/>
        <v>10.288381796959133</v>
      </c>
      <c r="AB60" s="117">
        <f t="shared" si="6"/>
        <v>1.028838179695913</v>
      </c>
      <c r="AC60" s="84">
        <f t="shared" si="70"/>
        <v>1.7147302994931883</v>
      </c>
      <c r="AD60" s="84">
        <f t="shared" si="71"/>
        <v>3.4294605989863767</v>
      </c>
      <c r="AE60" s="114">
        <f t="shared" si="75"/>
        <v>4.801244838580927</v>
      </c>
      <c r="AF60" s="88">
        <f t="shared" si="7"/>
        <v>6.8589211979727533</v>
      </c>
    </row>
    <row r="61" spans="1:32" x14ac:dyDescent="0.25">
      <c r="A61" s="174"/>
      <c r="B61" s="7">
        <v>40</v>
      </c>
      <c r="C61" s="106">
        <v>41.540672000000001</v>
      </c>
      <c r="D61" s="106">
        <v>40.86906311111111</v>
      </c>
      <c r="E61" s="8">
        <v>0.4</v>
      </c>
      <c r="F61" s="42" t="s">
        <v>20</v>
      </c>
      <c r="G61" s="59" t="s">
        <v>18</v>
      </c>
      <c r="H61" s="59" t="s">
        <v>21</v>
      </c>
      <c r="I61" s="59" t="s">
        <v>18</v>
      </c>
      <c r="J61" s="148" t="s">
        <v>23</v>
      </c>
      <c r="K61" s="33" t="s">
        <v>19</v>
      </c>
      <c r="L61" s="75" t="s">
        <v>18</v>
      </c>
      <c r="M61" s="117">
        <f t="shared" si="22"/>
        <v>3.5639999999999996</v>
      </c>
      <c r="N61" s="84">
        <f t="shared" si="64"/>
        <v>5.9399999999999995</v>
      </c>
      <c r="O61" s="84">
        <f t="shared" si="65"/>
        <v>11.879999999999999</v>
      </c>
      <c r="P61" s="114">
        <f t="shared" si="72"/>
        <v>16.631999999999998</v>
      </c>
      <c r="Q61" s="88">
        <f t="shared" si="23"/>
        <v>23.759999999999998</v>
      </c>
      <c r="R61" s="117">
        <f t="shared" si="2"/>
        <v>2.3759999999999999</v>
      </c>
      <c r="S61" s="84">
        <f t="shared" si="66"/>
        <v>3.96</v>
      </c>
      <c r="T61" s="84">
        <f t="shared" si="67"/>
        <v>7.92</v>
      </c>
      <c r="U61" s="114">
        <f t="shared" si="73"/>
        <v>11.087999999999999</v>
      </c>
      <c r="V61" s="88">
        <f t="shared" si="3"/>
        <v>15.84</v>
      </c>
      <c r="W61" s="117">
        <f t="shared" si="4"/>
        <v>1.7819999999999998</v>
      </c>
      <c r="X61" s="84">
        <f t="shared" si="68"/>
        <v>2.9699999999999998</v>
      </c>
      <c r="Y61" s="84">
        <f t="shared" si="69"/>
        <v>5.9399999999999995</v>
      </c>
      <c r="Z61" s="114">
        <f t="shared" si="74"/>
        <v>8.3159999999999989</v>
      </c>
      <c r="AA61" s="88">
        <f t="shared" si="5"/>
        <v>11.879999999999999</v>
      </c>
      <c r="AB61" s="117">
        <f t="shared" si="6"/>
        <v>1.1879999999999999</v>
      </c>
      <c r="AC61" s="84">
        <f t="shared" si="70"/>
        <v>1.98</v>
      </c>
      <c r="AD61" s="84">
        <f t="shared" si="71"/>
        <v>3.96</v>
      </c>
      <c r="AE61" s="114">
        <f t="shared" si="75"/>
        <v>5.5439999999999996</v>
      </c>
      <c r="AF61" s="88">
        <f t="shared" si="7"/>
        <v>7.92</v>
      </c>
    </row>
    <row r="62" spans="1:32" x14ac:dyDescent="0.25">
      <c r="A62" s="174"/>
      <c r="B62" s="5">
        <v>50</v>
      </c>
      <c r="C62" s="105">
        <v>51.925840000000001</v>
      </c>
      <c r="D62" s="105">
        <v>51.086328888888893</v>
      </c>
      <c r="E62" s="6">
        <f>SQRT(B62/B$61)*E$61</f>
        <v>0.44721359549995798</v>
      </c>
      <c r="F62" s="39" t="s">
        <v>18</v>
      </c>
      <c r="G62" s="59" t="s">
        <v>18</v>
      </c>
      <c r="H62" s="25" t="s">
        <v>20</v>
      </c>
      <c r="I62" s="59" t="s">
        <v>18</v>
      </c>
      <c r="J62" s="148" t="s">
        <v>23</v>
      </c>
      <c r="K62" s="33" t="s">
        <v>19</v>
      </c>
      <c r="L62" s="75" t="s">
        <v>18</v>
      </c>
      <c r="M62" s="117">
        <f t="shared" si="22"/>
        <v>3.9846731359046257</v>
      </c>
      <c r="N62" s="84">
        <f t="shared" si="64"/>
        <v>6.6411218931743763</v>
      </c>
      <c r="O62" s="84">
        <f t="shared" si="65"/>
        <v>13.282243786348753</v>
      </c>
      <c r="P62" s="114">
        <f t="shared" si="72"/>
        <v>18.595141300888251</v>
      </c>
      <c r="Q62" s="88">
        <f t="shared" si="23"/>
        <v>26.564487572697505</v>
      </c>
      <c r="R62" s="117">
        <f t="shared" si="2"/>
        <v>2.6564487572697502</v>
      </c>
      <c r="S62" s="84">
        <f t="shared" si="66"/>
        <v>4.4274145954495836</v>
      </c>
      <c r="T62" s="84">
        <f t="shared" si="67"/>
        <v>8.8548291908991672</v>
      </c>
      <c r="U62" s="114">
        <f t="shared" si="73"/>
        <v>12.396760867258834</v>
      </c>
      <c r="V62" s="88">
        <f t="shared" si="3"/>
        <v>17.709658381798334</v>
      </c>
      <c r="W62" s="117">
        <f t="shared" si="4"/>
        <v>1.9923365679523128</v>
      </c>
      <c r="X62" s="84">
        <f t="shared" si="68"/>
        <v>3.3205609465871881</v>
      </c>
      <c r="Y62" s="84">
        <f t="shared" si="69"/>
        <v>6.6411218931743763</v>
      </c>
      <c r="Z62" s="114">
        <f t="shared" si="74"/>
        <v>9.2975706504441256</v>
      </c>
      <c r="AA62" s="88">
        <f t="shared" si="5"/>
        <v>13.282243786348753</v>
      </c>
      <c r="AB62" s="117">
        <f t="shared" si="6"/>
        <v>1.3282243786348751</v>
      </c>
      <c r="AC62" s="84">
        <f t="shared" si="70"/>
        <v>2.2137072977247918</v>
      </c>
      <c r="AD62" s="84">
        <f t="shared" si="71"/>
        <v>4.4274145954495836</v>
      </c>
      <c r="AE62" s="114">
        <f t="shared" si="75"/>
        <v>6.198380433629417</v>
      </c>
      <c r="AF62" s="88">
        <f t="shared" si="7"/>
        <v>8.8548291908991672</v>
      </c>
    </row>
    <row r="63" spans="1:32" x14ac:dyDescent="0.25">
      <c r="A63" s="174"/>
      <c r="B63" s="5">
        <v>60</v>
      </c>
      <c r="C63" s="105">
        <v>62.311008000000001</v>
      </c>
      <c r="D63" s="105">
        <v>61.303594666666669</v>
      </c>
      <c r="E63" s="6">
        <f>SQRT(B63/B$61)*E$61</f>
        <v>0.4898979485566356</v>
      </c>
      <c r="F63" s="39" t="s">
        <v>18</v>
      </c>
      <c r="G63" s="59" t="s">
        <v>18</v>
      </c>
      <c r="H63" s="25" t="s">
        <v>20</v>
      </c>
      <c r="I63" s="59" t="s">
        <v>18</v>
      </c>
      <c r="J63" s="148" t="s">
        <v>23</v>
      </c>
      <c r="K63" s="33" t="s">
        <v>19</v>
      </c>
      <c r="L63" s="75" t="s">
        <v>18</v>
      </c>
      <c r="M63" s="117">
        <f t="shared" si="22"/>
        <v>4.3649907216396233</v>
      </c>
      <c r="N63" s="84">
        <f t="shared" si="64"/>
        <v>7.2749845360660386</v>
      </c>
      <c r="O63" s="84">
        <f t="shared" si="65"/>
        <v>14.549969072132077</v>
      </c>
      <c r="P63" s="114">
        <f t="shared" si="72"/>
        <v>20.369956700984908</v>
      </c>
      <c r="Q63" s="88">
        <f t="shared" si="23"/>
        <v>29.099938144264154</v>
      </c>
      <c r="R63" s="117">
        <f t="shared" si="2"/>
        <v>2.9099938144264157</v>
      </c>
      <c r="S63" s="84">
        <f t="shared" si="66"/>
        <v>4.849989690710693</v>
      </c>
      <c r="T63" s="84">
        <f t="shared" si="67"/>
        <v>9.6999793814213859</v>
      </c>
      <c r="U63" s="114">
        <f t="shared" si="73"/>
        <v>13.57997113398994</v>
      </c>
      <c r="V63" s="88">
        <f t="shared" si="3"/>
        <v>19.399958762842772</v>
      </c>
      <c r="W63" s="117">
        <f t="shared" si="4"/>
        <v>2.1824953608198117</v>
      </c>
      <c r="X63" s="84">
        <f t="shared" si="68"/>
        <v>3.6374922680330193</v>
      </c>
      <c r="Y63" s="84">
        <f t="shared" si="69"/>
        <v>7.2749845360660386</v>
      </c>
      <c r="Z63" s="114">
        <f t="shared" si="74"/>
        <v>10.184978350492454</v>
      </c>
      <c r="AA63" s="88">
        <f t="shared" si="5"/>
        <v>14.549969072132077</v>
      </c>
      <c r="AB63" s="117">
        <f t="shared" si="6"/>
        <v>1.4549969072132078</v>
      </c>
      <c r="AC63" s="84">
        <f t="shared" si="70"/>
        <v>2.4249948453553465</v>
      </c>
      <c r="AD63" s="84">
        <f t="shared" si="71"/>
        <v>4.849989690710693</v>
      </c>
      <c r="AE63" s="114">
        <f t="shared" si="75"/>
        <v>6.7899855669949698</v>
      </c>
      <c r="AF63" s="88">
        <f t="shared" si="7"/>
        <v>9.6999793814213859</v>
      </c>
    </row>
    <row r="64" spans="1:32" x14ac:dyDescent="0.25">
      <c r="A64" s="174"/>
      <c r="B64" s="5">
        <v>70</v>
      </c>
      <c r="C64" s="105">
        <v>72.696175999999994</v>
      </c>
      <c r="D64" s="105">
        <v>71.520860444444438</v>
      </c>
      <c r="E64" s="6">
        <f>SQRT(B64/B$61)*E$61</f>
        <v>0.52915026221291817</v>
      </c>
      <c r="F64" s="39" t="s">
        <v>18</v>
      </c>
      <c r="G64" s="59" t="s">
        <v>18</v>
      </c>
      <c r="H64" s="25" t="s">
        <v>20</v>
      </c>
      <c r="I64" s="59" t="s">
        <v>18</v>
      </c>
      <c r="J64" s="148" t="s">
        <v>23</v>
      </c>
      <c r="K64" s="26" t="s">
        <v>19</v>
      </c>
      <c r="L64" s="75" t="s">
        <v>18</v>
      </c>
      <c r="M64" s="117">
        <f t="shared" si="22"/>
        <v>4.7147288363171009</v>
      </c>
      <c r="N64" s="84">
        <f t="shared" si="64"/>
        <v>7.8578813938618355</v>
      </c>
      <c r="O64" s="84">
        <f t="shared" si="65"/>
        <v>15.715762787723671</v>
      </c>
      <c r="P64" s="114">
        <f t="shared" si="72"/>
        <v>22.002067902813138</v>
      </c>
      <c r="Q64" s="88">
        <f t="shared" si="23"/>
        <v>31.431525575447342</v>
      </c>
      <c r="R64" s="117">
        <f t="shared" si="2"/>
        <v>3.1431525575447341</v>
      </c>
      <c r="S64" s="84">
        <f t="shared" si="66"/>
        <v>5.23858759590789</v>
      </c>
      <c r="T64" s="84">
        <f t="shared" si="67"/>
        <v>10.47717519181578</v>
      </c>
      <c r="U64" s="114">
        <f t="shared" si="73"/>
        <v>14.668045268542091</v>
      </c>
      <c r="V64" s="88">
        <f t="shared" si="3"/>
        <v>20.95435038363156</v>
      </c>
      <c r="W64" s="117">
        <f t="shared" si="4"/>
        <v>2.3573644181585505</v>
      </c>
      <c r="X64" s="84">
        <f t="shared" si="68"/>
        <v>3.9289406969309177</v>
      </c>
      <c r="Y64" s="84">
        <f t="shared" si="69"/>
        <v>7.8578813938618355</v>
      </c>
      <c r="Z64" s="114">
        <f t="shared" si="74"/>
        <v>11.001033951406569</v>
      </c>
      <c r="AA64" s="88">
        <f t="shared" si="5"/>
        <v>15.715762787723671</v>
      </c>
      <c r="AB64" s="117">
        <f t="shared" si="6"/>
        <v>1.5715762787723671</v>
      </c>
      <c r="AC64" s="84">
        <f t="shared" si="70"/>
        <v>2.619293797953945</v>
      </c>
      <c r="AD64" s="84">
        <f t="shared" si="71"/>
        <v>5.23858759590789</v>
      </c>
      <c r="AE64" s="114">
        <f t="shared" si="75"/>
        <v>7.3340226342710455</v>
      </c>
      <c r="AF64" s="88">
        <f t="shared" si="7"/>
        <v>10.47717519181578</v>
      </c>
    </row>
    <row r="65" spans="1:32" x14ac:dyDescent="0.25">
      <c r="A65" s="174"/>
      <c r="B65" s="5">
        <v>80</v>
      </c>
      <c r="C65" s="105">
        <v>83.081344000000001</v>
      </c>
      <c r="D65" s="105">
        <v>81.73812622222222</v>
      </c>
      <c r="E65" s="6">
        <f>SQRT(B65/B$61)*E$61</f>
        <v>0.56568542494923812</v>
      </c>
      <c r="F65" s="39" t="s">
        <v>18</v>
      </c>
      <c r="G65" s="49"/>
      <c r="H65" s="25" t="s">
        <v>20</v>
      </c>
      <c r="I65" s="56" t="s">
        <v>34</v>
      </c>
      <c r="J65" s="144" t="s">
        <v>22</v>
      </c>
      <c r="K65" s="25"/>
      <c r="L65" s="75" t="s">
        <v>18</v>
      </c>
      <c r="M65" s="117">
        <f t="shared" si="22"/>
        <v>5.0402571362977113</v>
      </c>
      <c r="N65" s="84">
        <f t="shared" si="64"/>
        <v>8.4004285604961861</v>
      </c>
      <c r="O65" s="84">
        <f t="shared" si="65"/>
        <v>16.800857120992372</v>
      </c>
      <c r="P65" s="114">
        <f t="shared" si="72"/>
        <v>23.521199969389318</v>
      </c>
      <c r="Q65" s="88">
        <f t="shared" si="23"/>
        <v>33.601714241984745</v>
      </c>
      <c r="R65" s="117">
        <f t="shared" si="2"/>
        <v>3.3601714241984744</v>
      </c>
      <c r="S65" s="84">
        <f t="shared" si="66"/>
        <v>5.6002857069974574</v>
      </c>
      <c r="T65" s="84">
        <f t="shared" si="67"/>
        <v>11.200571413994915</v>
      </c>
      <c r="U65" s="114">
        <f t="shared" si="73"/>
        <v>15.68079997959288</v>
      </c>
      <c r="V65" s="88">
        <f t="shared" si="3"/>
        <v>22.40114282798983</v>
      </c>
      <c r="W65" s="117">
        <f t="shared" si="4"/>
        <v>2.5201285681488557</v>
      </c>
      <c r="X65" s="84">
        <f t="shared" si="68"/>
        <v>4.2002142802480931</v>
      </c>
      <c r="Y65" s="84">
        <f t="shared" si="69"/>
        <v>8.4004285604961861</v>
      </c>
      <c r="Z65" s="114">
        <f t="shared" si="74"/>
        <v>11.760599984694659</v>
      </c>
      <c r="AA65" s="88">
        <f t="shared" si="5"/>
        <v>16.800857120992372</v>
      </c>
      <c r="AB65" s="117">
        <f t="shared" si="6"/>
        <v>1.6800857120992372</v>
      </c>
      <c r="AC65" s="84">
        <f t="shared" si="70"/>
        <v>2.8001428534987287</v>
      </c>
      <c r="AD65" s="84">
        <f t="shared" si="71"/>
        <v>5.6002857069974574</v>
      </c>
      <c r="AE65" s="114">
        <f t="shared" si="75"/>
        <v>7.84039998979644</v>
      </c>
      <c r="AF65" s="88">
        <f t="shared" si="7"/>
        <v>11.200571413994915</v>
      </c>
    </row>
    <row r="66" spans="1:32" ht="15.75" thickBot="1" x14ac:dyDescent="0.3">
      <c r="A66" s="175"/>
      <c r="B66" s="9">
        <v>90</v>
      </c>
      <c r="C66" s="107">
        <v>93.466511999999994</v>
      </c>
      <c r="D66" s="107">
        <v>91.955391999999989</v>
      </c>
      <c r="E66" s="10">
        <f>SQRT(B66/B$61)*E$61</f>
        <v>0.60000000000000009</v>
      </c>
      <c r="F66" s="41" t="s">
        <v>18</v>
      </c>
      <c r="G66" s="49"/>
      <c r="H66" s="49"/>
      <c r="I66" s="61" t="s">
        <v>37</v>
      </c>
      <c r="J66" s="145" t="s">
        <v>22</v>
      </c>
      <c r="K66" s="28"/>
      <c r="L66" s="77" t="s">
        <v>19</v>
      </c>
      <c r="M66" s="118">
        <f t="shared" si="22"/>
        <v>5.3460000000000001</v>
      </c>
      <c r="N66" s="85">
        <f t="shared" si="64"/>
        <v>8.91</v>
      </c>
      <c r="O66" s="85">
        <f t="shared" si="65"/>
        <v>17.82</v>
      </c>
      <c r="P66" s="115">
        <f t="shared" si="72"/>
        <v>24.948</v>
      </c>
      <c r="Q66" s="89">
        <f t="shared" si="23"/>
        <v>35.64</v>
      </c>
      <c r="R66" s="118">
        <f t="shared" si="2"/>
        <v>3.5640000000000001</v>
      </c>
      <c r="S66" s="85">
        <f t="shared" si="66"/>
        <v>5.94</v>
      </c>
      <c r="T66" s="85">
        <f t="shared" si="67"/>
        <v>11.88</v>
      </c>
      <c r="U66" s="115">
        <f t="shared" si="73"/>
        <v>16.632000000000001</v>
      </c>
      <c r="V66" s="89">
        <f t="shared" si="3"/>
        <v>23.76</v>
      </c>
      <c r="W66" s="118">
        <f t="shared" si="4"/>
        <v>2.673</v>
      </c>
      <c r="X66" s="85">
        <f t="shared" si="68"/>
        <v>4.4550000000000001</v>
      </c>
      <c r="Y66" s="85">
        <f t="shared" si="69"/>
        <v>8.91</v>
      </c>
      <c r="Z66" s="115">
        <f t="shared" si="74"/>
        <v>12.474</v>
      </c>
      <c r="AA66" s="89">
        <f t="shared" si="5"/>
        <v>17.82</v>
      </c>
      <c r="AB66" s="118">
        <f t="shared" si="6"/>
        <v>1.782</v>
      </c>
      <c r="AC66" s="85">
        <f t="shared" si="70"/>
        <v>2.97</v>
      </c>
      <c r="AD66" s="85">
        <f t="shared" si="71"/>
        <v>5.94</v>
      </c>
      <c r="AE66" s="115">
        <f t="shared" si="75"/>
        <v>8.3160000000000007</v>
      </c>
      <c r="AF66" s="89">
        <f t="shared" si="7"/>
        <v>11.88</v>
      </c>
    </row>
    <row r="67" spans="1:32" x14ac:dyDescent="0.25">
      <c r="A67" s="172" t="s">
        <v>9</v>
      </c>
      <c r="B67" s="3">
        <v>10</v>
      </c>
      <c r="C67" s="104">
        <v>10.601825</v>
      </c>
      <c r="D67" s="104">
        <v>10.339477777777777</v>
      </c>
      <c r="E67" s="6">
        <f t="shared" ref="E67:E68" si="76">SQRT(B67/B$71)*E$71</f>
        <v>0.25</v>
      </c>
      <c r="F67" s="49"/>
      <c r="G67" s="19"/>
      <c r="H67" s="19"/>
      <c r="I67" s="20"/>
      <c r="J67" s="65"/>
      <c r="K67" s="25"/>
      <c r="L67" s="95" t="s">
        <v>22</v>
      </c>
      <c r="M67" s="116">
        <f t="shared" si="22"/>
        <v>2.2275</v>
      </c>
      <c r="N67" s="83">
        <f>Q67*N$15</f>
        <v>3.7124999999999999</v>
      </c>
      <c r="O67" s="83">
        <f>Q67*O$15</f>
        <v>7.4249999999999998</v>
      </c>
      <c r="P67" s="113">
        <f>Q67*P$15</f>
        <v>10.395</v>
      </c>
      <c r="Q67" s="93">
        <f t="shared" si="23"/>
        <v>14.85</v>
      </c>
      <c r="R67" s="116">
        <f t="shared" si="2"/>
        <v>1.4850000000000001</v>
      </c>
      <c r="S67" s="83">
        <f>V67*S$15</f>
        <v>2.4750000000000001</v>
      </c>
      <c r="T67" s="83">
        <f>V67*T$15</f>
        <v>4.95</v>
      </c>
      <c r="U67" s="113">
        <f>V67*U$15</f>
        <v>6.93</v>
      </c>
      <c r="V67" s="93">
        <f t="shared" si="3"/>
        <v>9.9</v>
      </c>
      <c r="W67" s="116">
        <f t="shared" si="4"/>
        <v>1.11375</v>
      </c>
      <c r="X67" s="83">
        <f>AA67*X$15</f>
        <v>1.85625</v>
      </c>
      <c r="Y67" s="83">
        <f>AA67*Y$15</f>
        <v>3.7124999999999999</v>
      </c>
      <c r="Z67" s="113">
        <f>AA67*Z$15</f>
        <v>5.1974999999999998</v>
      </c>
      <c r="AA67" s="93">
        <f t="shared" si="5"/>
        <v>7.4249999999999998</v>
      </c>
      <c r="AB67" s="116">
        <f t="shared" si="6"/>
        <v>0.74250000000000005</v>
      </c>
      <c r="AC67" s="83">
        <f>AF67*AC$15</f>
        <v>1.2375</v>
      </c>
      <c r="AD67" s="83">
        <f>AF67*AD$15</f>
        <v>2.4750000000000001</v>
      </c>
      <c r="AE67" s="113">
        <f>AF67*AE$15</f>
        <v>3.4649999999999999</v>
      </c>
      <c r="AF67" s="93">
        <f t="shared" si="7"/>
        <v>4.95</v>
      </c>
    </row>
    <row r="68" spans="1:32" x14ac:dyDescent="0.25">
      <c r="A68" s="172"/>
      <c r="B68" s="3">
        <v>15</v>
      </c>
      <c r="C68" s="104">
        <v>15.902737500000001</v>
      </c>
      <c r="D68" s="104">
        <v>15.509216666666667</v>
      </c>
      <c r="E68" s="6">
        <f t="shared" si="76"/>
        <v>0.30618621784789724</v>
      </c>
      <c r="F68" s="49"/>
      <c r="G68" s="58" t="s">
        <v>20</v>
      </c>
      <c r="H68" s="25"/>
      <c r="I68" s="58" t="s">
        <v>20</v>
      </c>
      <c r="J68" s="142"/>
      <c r="K68" s="33" t="s">
        <v>18</v>
      </c>
      <c r="L68" s="62" t="s">
        <v>21</v>
      </c>
      <c r="M68" s="117">
        <f t="shared" si="22"/>
        <v>2.7281192010247639</v>
      </c>
      <c r="N68" s="84">
        <f t="shared" ref="N68:N76" si="77">Q68*N$15</f>
        <v>4.5468653350412733</v>
      </c>
      <c r="O68" s="84">
        <f t="shared" ref="O68:O76" si="78">Q68*O$15</f>
        <v>9.0937306700825467</v>
      </c>
      <c r="P68" s="114">
        <f>Q68*P$15</f>
        <v>12.731222938115565</v>
      </c>
      <c r="Q68" s="88">
        <f t="shared" si="23"/>
        <v>18.187461340165093</v>
      </c>
      <c r="R68" s="117">
        <f t="shared" si="2"/>
        <v>1.8187461340165094</v>
      </c>
      <c r="S68" s="84">
        <f t="shared" ref="S68:S76" si="79">V68*S$15</f>
        <v>3.0312435566941827</v>
      </c>
      <c r="T68" s="84">
        <f t="shared" ref="T68:T76" si="80">V68*T$15</f>
        <v>6.0624871133883653</v>
      </c>
      <c r="U68" s="114">
        <f>V68*U$15</f>
        <v>8.4874819587437109</v>
      </c>
      <c r="V68" s="88">
        <f t="shared" si="3"/>
        <v>12.124974226776731</v>
      </c>
      <c r="W68" s="117">
        <f t="shared" si="4"/>
        <v>1.364059600512382</v>
      </c>
      <c r="X68" s="84">
        <f t="shared" ref="X68:X76" si="81">AA68*X$15</f>
        <v>2.2734326675206367</v>
      </c>
      <c r="Y68" s="84">
        <f t="shared" ref="Y68:Y76" si="82">AA68*Y$15</f>
        <v>4.5468653350412733</v>
      </c>
      <c r="Z68" s="114">
        <f>AA68*Z$15</f>
        <v>6.3656114690577823</v>
      </c>
      <c r="AA68" s="88">
        <f t="shared" si="5"/>
        <v>9.0937306700825467</v>
      </c>
      <c r="AB68" s="117">
        <f t="shared" si="6"/>
        <v>0.90937306700825471</v>
      </c>
      <c r="AC68" s="84">
        <f t="shared" ref="AC68:AC76" si="83">AF68*AC$15</f>
        <v>1.5156217783470913</v>
      </c>
      <c r="AD68" s="84">
        <f t="shared" ref="AD68:AD76" si="84">AF68*AD$15</f>
        <v>3.0312435566941827</v>
      </c>
      <c r="AE68" s="114">
        <f>AF68*AE$15</f>
        <v>4.2437409793718555</v>
      </c>
      <c r="AF68" s="88">
        <f t="shared" si="7"/>
        <v>6.0624871133883653</v>
      </c>
    </row>
    <row r="69" spans="1:32" x14ac:dyDescent="0.25">
      <c r="A69" s="172"/>
      <c r="B69" s="5">
        <v>20</v>
      </c>
      <c r="C69" s="105">
        <v>21.20365</v>
      </c>
      <c r="D69" s="105">
        <v>20.678955555555554</v>
      </c>
      <c r="E69" s="6">
        <f>SQRT(B69/B$71)*E$71</f>
        <v>0.35355339059327379</v>
      </c>
      <c r="F69" s="42" t="s">
        <v>20</v>
      </c>
      <c r="G69" s="59" t="s">
        <v>18</v>
      </c>
      <c r="H69" s="121" t="s">
        <v>22</v>
      </c>
      <c r="I69" s="58" t="s">
        <v>20</v>
      </c>
      <c r="J69" s="147"/>
      <c r="K69" s="33" t="s">
        <v>18</v>
      </c>
      <c r="L69" s="79" t="s">
        <v>20</v>
      </c>
      <c r="M69" s="117">
        <f t="shared" si="22"/>
        <v>3.15016071018607</v>
      </c>
      <c r="N69" s="84">
        <f t="shared" si="77"/>
        <v>5.2502678503101166</v>
      </c>
      <c r="O69" s="84">
        <f t="shared" si="78"/>
        <v>10.500535700620233</v>
      </c>
      <c r="P69" s="114">
        <f t="shared" ref="P69:P76" si="85">Q69*P$15</f>
        <v>14.700749980868325</v>
      </c>
      <c r="Q69" s="88">
        <f t="shared" si="23"/>
        <v>21.001071401240466</v>
      </c>
      <c r="R69" s="117">
        <f t="shared" si="2"/>
        <v>2.1001071401240465</v>
      </c>
      <c r="S69" s="84">
        <f t="shared" si="79"/>
        <v>3.5001785668734109</v>
      </c>
      <c r="T69" s="84">
        <f t="shared" si="80"/>
        <v>7.0003571337468218</v>
      </c>
      <c r="U69" s="114">
        <f t="shared" ref="U69:U76" si="86">V69*U$15</f>
        <v>9.8004999872455496</v>
      </c>
      <c r="V69" s="88">
        <f t="shared" si="3"/>
        <v>14.000714267493644</v>
      </c>
      <c r="W69" s="117">
        <f t="shared" si="4"/>
        <v>1.575080355093035</v>
      </c>
      <c r="X69" s="84">
        <f t="shared" si="81"/>
        <v>2.6251339251550583</v>
      </c>
      <c r="Y69" s="84">
        <f t="shared" si="82"/>
        <v>5.2502678503101166</v>
      </c>
      <c r="Z69" s="114">
        <f t="shared" ref="Z69:Z76" si="87">AA69*Z$15</f>
        <v>7.3503749904341626</v>
      </c>
      <c r="AA69" s="88">
        <f t="shared" si="5"/>
        <v>10.500535700620233</v>
      </c>
      <c r="AB69" s="117">
        <f t="shared" si="6"/>
        <v>1.0500535700620233</v>
      </c>
      <c r="AC69" s="84">
        <f t="shared" si="83"/>
        <v>1.7500892834367054</v>
      </c>
      <c r="AD69" s="84">
        <f t="shared" si="84"/>
        <v>3.5001785668734109</v>
      </c>
      <c r="AE69" s="114">
        <f t="shared" ref="AE69:AE76" si="88">AF69*AE$15</f>
        <v>4.9002499936227748</v>
      </c>
      <c r="AF69" s="88">
        <f t="shared" si="7"/>
        <v>7.0003571337468218</v>
      </c>
    </row>
    <row r="70" spans="1:32" x14ac:dyDescent="0.25">
      <c r="A70" s="172"/>
      <c r="B70" s="5">
        <v>30</v>
      </c>
      <c r="C70" s="105">
        <v>31.805475000000001</v>
      </c>
      <c r="D70" s="105">
        <v>31.018433333333334</v>
      </c>
      <c r="E70" s="6">
        <f>SQRT(B70/B$71)*E$71</f>
        <v>0.4330127018922193</v>
      </c>
      <c r="F70" s="42" t="s">
        <v>20</v>
      </c>
      <c r="G70" s="59" t="s">
        <v>18</v>
      </c>
      <c r="H70" s="121" t="s">
        <v>22</v>
      </c>
      <c r="I70" s="58" t="s">
        <v>20</v>
      </c>
      <c r="J70" s="148" t="s">
        <v>23</v>
      </c>
      <c r="K70" s="33" t="s">
        <v>18</v>
      </c>
      <c r="L70" s="75" t="s">
        <v>18</v>
      </c>
      <c r="M70" s="117">
        <f t="shared" si="22"/>
        <v>3.8581431738596743</v>
      </c>
      <c r="N70" s="84">
        <f t="shared" si="77"/>
        <v>6.4302386230994575</v>
      </c>
      <c r="O70" s="84">
        <f t="shared" si="78"/>
        <v>12.860477246198915</v>
      </c>
      <c r="P70" s="114">
        <f t="shared" si="85"/>
        <v>18.00466814467848</v>
      </c>
      <c r="Q70" s="88">
        <f t="shared" si="23"/>
        <v>25.72095449239783</v>
      </c>
      <c r="R70" s="117">
        <f t="shared" si="2"/>
        <v>2.5720954492397827</v>
      </c>
      <c r="S70" s="84">
        <f t="shared" si="79"/>
        <v>4.2868257487329711</v>
      </c>
      <c r="T70" s="84">
        <f t="shared" si="80"/>
        <v>8.5736514974659421</v>
      </c>
      <c r="U70" s="114">
        <f t="shared" si="86"/>
        <v>12.003112096452318</v>
      </c>
      <c r="V70" s="88">
        <f t="shared" si="3"/>
        <v>17.147302994931884</v>
      </c>
      <c r="W70" s="117">
        <f t="shared" si="4"/>
        <v>1.9290715869298372</v>
      </c>
      <c r="X70" s="84">
        <f t="shared" si="81"/>
        <v>3.2151193115497287</v>
      </c>
      <c r="Y70" s="84">
        <f t="shared" si="82"/>
        <v>6.4302386230994575</v>
      </c>
      <c r="Z70" s="114">
        <f t="shared" si="87"/>
        <v>9.0023340723392398</v>
      </c>
      <c r="AA70" s="88">
        <f t="shared" si="5"/>
        <v>12.860477246198915</v>
      </c>
      <c r="AB70" s="117">
        <f t="shared" si="6"/>
        <v>1.2860477246198914</v>
      </c>
      <c r="AC70" s="84">
        <f t="shared" si="83"/>
        <v>2.1434128743664855</v>
      </c>
      <c r="AD70" s="84">
        <f t="shared" si="84"/>
        <v>4.2868257487329711</v>
      </c>
      <c r="AE70" s="114">
        <f t="shared" si="88"/>
        <v>6.001556048226159</v>
      </c>
      <c r="AF70" s="88">
        <f t="shared" si="7"/>
        <v>8.5736514974659421</v>
      </c>
    </row>
    <row r="71" spans="1:32" x14ac:dyDescent="0.25">
      <c r="A71" s="172"/>
      <c r="B71" s="7">
        <v>40</v>
      </c>
      <c r="C71" s="106">
        <v>42.407299999999999</v>
      </c>
      <c r="D71" s="106">
        <v>41.357911111111108</v>
      </c>
      <c r="E71" s="8">
        <v>0.5</v>
      </c>
      <c r="F71" s="42" t="s">
        <v>20</v>
      </c>
      <c r="G71" s="59" t="s">
        <v>18</v>
      </c>
      <c r="H71" s="59" t="s">
        <v>21</v>
      </c>
      <c r="I71" s="58" t="s">
        <v>20</v>
      </c>
      <c r="J71" s="148" t="s">
        <v>23</v>
      </c>
      <c r="K71" s="33" t="s">
        <v>19</v>
      </c>
      <c r="L71" s="75" t="s">
        <v>18</v>
      </c>
      <c r="M71" s="117">
        <f t="shared" si="22"/>
        <v>4.4550000000000001</v>
      </c>
      <c r="N71" s="84">
        <f t="shared" si="77"/>
        <v>7.4249999999999998</v>
      </c>
      <c r="O71" s="84">
        <f t="shared" si="78"/>
        <v>14.85</v>
      </c>
      <c r="P71" s="114">
        <f t="shared" si="85"/>
        <v>20.79</v>
      </c>
      <c r="Q71" s="88">
        <f t="shared" si="23"/>
        <v>29.7</v>
      </c>
      <c r="R71" s="117">
        <f t="shared" si="2"/>
        <v>2.97</v>
      </c>
      <c r="S71" s="84">
        <f t="shared" si="79"/>
        <v>4.95</v>
      </c>
      <c r="T71" s="84">
        <f t="shared" si="80"/>
        <v>9.9</v>
      </c>
      <c r="U71" s="114">
        <f t="shared" si="86"/>
        <v>13.86</v>
      </c>
      <c r="V71" s="88">
        <f t="shared" si="3"/>
        <v>19.8</v>
      </c>
      <c r="W71" s="117">
        <f t="shared" si="4"/>
        <v>2.2275</v>
      </c>
      <c r="X71" s="84">
        <f t="shared" si="81"/>
        <v>3.7124999999999999</v>
      </c>
      <c r="Y71" s="84">
        <f t="shared" si="82"/>
        <v>7.4249999999999998</v>
      </c>
      <c r="Z71" s="114">
        <f t="shared" si="87"/>
        <v>10.395</v>
      </c>
      <c r="AA71" s="88">
        <f t="shared" si="5"/>
        <v>14.85</v>
      </c>
      <c r="AB71" s="117">
        <f t="shared" si="6"/>
        <v>1.4850000000000001</v>
      </c>
      <c r="AC71" s="84">
        <f t="shared" si="83"/>
        <v>2.4750000000000001</v>
      </c>
      <c r="AD71" s="84">
        <f t="shared" si="84"/>
        <v>4.95</v>
      </c>
      <c r="AE71" s="114">
        <f t="shared" si="88"/>
        <v>6.93</v>
      </c>
      <c r="AF71" s="88">
        <f t="shared" si="7"/>
        <v>9.9</v>
      </c>
    </row>
    <row r="72" spans="1:32" x14ac:dyDescent="0.25">
      <c r="A72" s="172"/>
      <c r="B72" s="5">
        <v>50</v>
      </c>
      <c r="C72" s="105">
        <v>53.009125000000004</v>
      </c>
      <c r="D72" s="105">
        <v>51.697388888888895</v>
      </c>
      <c r="E72" s="6">
        <f>SQRT(B72/B$71)*E$71</f>
        <v>0.55901699437494745</v>
      </c>
      <c r="F72" s="39" t="s">
        <v>18</v>
      </c>
      <c r="G72" s="59" t="s">
        <v>18</v>
      </c>
      <c r="H72" s="59" t="s">
        <v>21</v>
      </c>
      <c r="I72" s="58" t="s">
        <v>20</v>
      </c>
      <c r="J72" s="148" t="s">
        <v>23</v>
      </c>
      <c r="K72" s="33" t="s">
        <v>19</v>
      </c>
      <c r="L72" s="75" t="s">
        <v>18</v>
      </c>
      <c r="M72" s="117">
        <f t="shared" si="22"/>
        <v>4.9808414198807816</v>
      </c>
      <c r="N72" s="84">
        <f t="shared" si="77"/>
        <v>8.3014023664679701</v>
      </c>
      <c r="O72" s="84">
        <f t="shared" si="78"/>
        <v>16.60280473293594</v>
      </c>
      <c r="P72" s="114">
        <f t="shared" si="85"/>
        <v>23.243926626110316</v>
      </c>
      <c r="Q72" s="88">
        <f t="shared" si="23"/>
        <v>33.205609465871881</v>
      </c>
      <c r="R72" s="117">
        <f t="shared" si="2"/>
        <v>3.3205609465871877</v>
      </c>
      <c r="S72" s="84">
        <f t="shared" si="79"/>
        <v>5.5342682443119795</v>
      </c>
      <c r="T72" s="84">
        <f t="shared" si="80"/>
        <v>11.068536488623959</v>
      </c>
      <c r="U72" s="114">
        <f t="shared" si="86"/>
        <v>15.495951084073541</v>
      </c>
      <c r="V72" s="88">
        <f t="shared" si="3"/>
        <v>22.137072977247918</v>
      </c>
      <c r="W72" s="117">
        <f t="shared" si="4"/>
        <v>2.4904207099403908</v>
      </c>
      <c r="X72" s="84">
        <f t="shared" si="81"/>
        <v>4.1507011832339851</v>
      </c>
      <c r="Y72" s="84">
        <f t="shared" si="82"/>
        <v>8.3014023664679701</v>
      </c>
      <c r="Z72" s="114">
        <f t="shared" si="87"/>
        <v>11.621963313055158</v>
      </c>
      <c r="AA72" s="88">
        <f t="shared" si="5"/>
        <v>16.60280473293594</v>
      </c>
      <c r="AB72" s="117">
        <f t="shared" si="6"/>
        <v>1.6602804732935939</v>
      </c>
      <c r="AC72" s="84">
        <f t="shared" si="83"/>
        <v>2.7671341221559898</v>
      </c>
      <c r="AD72" s="84">
        <f t="shared" si="84"/>
        <v>5.5342682443119795</v>
      </c>
      <c r="AE72" s="114">
        <f t="shared" si="88"/>
        <v>7.7479755420367704</v>
      </c>
      <c r="AF72" s="88">
        <f t="shared" si="7"/>
        <v>11.068536488623959</v>
      </c>
    </row>
    <row r="73" spans="1:32" x14ac:dyDescent="0.25">
      <c r="A73" s="172"/>
      <c r="B73" s="5">
        <v>60</v>
      </c>
      <c r="C73" s="105">
        <v>63.610950000000003</v>
      </c>
      <c r="D73" s="105">
        <v>62.036866666666668</v>
      </c>
      <c r="E73" s="6">
        <f>SQRT(B73/B$71)*E$71</f>
        <v>0.61237243569579447</v>
      </c>
      <c r="F73" s="39" t="s">
        <v>18</v>
      </c>
      <c r="G73" s="59" t="s">
        <v>18</v>
      </c>
      <c r="H73" s="59" t="s">
        <v>21</v>
      </c>
      <c r="I73" s="59" t="s">
        <v>18</v>
      </c>
      <c r="J73" s="148" t="s">
        <v>23</v>
      </c>
      <c r="K73" s="33" t="s">
        <v>19</v>
      </c>
      <c r="L73" s="75" t="s">
        <v>18</v>
      </c>
      <c r="M73" s="117">
        <f t="shared" si="22"/>
        <v>5.4562384020495278</v>
      </c>
      <c r="N73" s="84">
        <f t="shared" si="77"/>
        <v>9.0937306700825467</v>
      </c>
      <c r="O73" s="84">
        <f t="shared" si="78"/>
        <v>18.187461340165093</v>
      </c>
      <c r="P73" s="114">
        <f t="shared" si="85"/>
        <v>25.462445876231129</v>
      </c>
      <c r="Q73" s="88">
        <f t="shared" si="23"/>
        <v>36.374922680330187</v>
      </c>
      <c r="R73" s="117">
        <f t="shared" si="2"/>
        <v>3.6374922680330188</v>
      </c>
      <c r="S73" s="84">
        <f t="shared" si="79"/>
        <v>6.0624871133883653</v>
      </c>
      <c r="T73" s="84">
        <f t="shared" si="80"/>
        <v>12.124974226776731</v>
      </c>
      <c r="U73" s="114">
        <f t="shared" si="86"/>
        <v>16.974963917487422</v>
      </c>
      <c r="V73" s="88">
        <f t="shared" si="3"/>
        <v>24.249948453553461</v>
      </c>
      <c r="W73" s="117">
        <f t="shared" si="4"/>
        <v>2.7281192010247639</v>
      </c>
      <c r="X73" s="84">
        <f t="shared" si="81"/>
        <v>4.5468653350412733</v>
      </c>
      <c r="Y73" s="84">
        <f t="shared" si="82"/>
        <v>9.0937306700825467</v>
      </c>
      <c r="Z73" s="114">
        <f t="shared" si="87"/>
        <v>12.731222938115565</v>
      </c>
      <c r="AA73" s="88">
        <f t="shared" si="5"/>
        <v>18.187461340165093</v>
      </c>
      <c r="AB73" s="117">
        <f t="shared" si="6"/>
        <v>1.8187461340165094</v>
      </c>
      <c r="AC73" s="84">
        <f t="shared" si="83"/>
        <v>3.0312435566941827</v>
      </c>
      <c r="AD73" s="84">
        <f t="shared" si="84"/>
        <v>6.0624871133883653</v>
      </c>
      <c r="AE73" s="114">
        <f t="shared" si="88"/>
        <v>8.4874819587437109</v>
      </c>
      <c r="AF73" s="88">
        <f t="shared" si="7"/>
        <v>12.124974226776731</v>
      </c>
    </row>
    <row r="74" spans="1:32" x14ac:dyDescent="0.25">
      <c r="A74" s="172"/>
      <c r="B74" s="5">
        <v>70</v>
      </c>
      <c r="C74" s="105">
        <v>74.212775000000008</v>
      </c>
      <c r="D74" s="105">
        <v>72.376344444444442</v>
      </c>
      <c r="E74" s="6">
        <f>SQRT(B74/B$71)*E$71</f>
        <v>0.66143782776614768</v>
      </c>
      <c r="F74" s="39" t="s">
        <v>18</v>
      </c>
      <c r="G74" s="59" t="s">
        <v>18</v>
      </c>
      <c r="H74" s="25" t="s">
        <v>20</v>
      </c>
      <c r="I74" s="59" t="s">
        <v>18</v>
      </c>
      <c r="J74" s="148" t="s">
        <v>23</v>
      </c>
      <c r="K74" s="26" t="s">
        <v>19</v>
      </c>
      <c r="L74" s="75" t="s">
        <v>18</v>
      </c>
      <c r="M74" s="117">
        <f t="shared" si="22"/>
        <v>5.8934110453963751</v>
      </c>
      <c r="N74" s="84">
        <f t="shared" si="77"/>
        <v>9.8223517423272924</v>
      </c>
      <c r="O74" s="84">
        <f t="shared" si="78"/>
        <v>19.644703484654585</v>
      </c>
      <c r="P74" s="114">
        <f t="shared" si="85"/>
        <v>27.502584878516416</v>
      </c>
      <c r="Q74" s="88">
        <f t="shared" si="23"/>
        <v>39.289406969309169</v>
      </c>
      <c r="R74" s="117">
        <f t="shared" si="2"/>
        <v>3.9289406969309169</v>
      </c>
      <c r="S74" s="84">
        <f t="shared" si="79"/>
        <v>6.5482344948848619</v>
      </c>
      <c r="T74" s="84">
        <f t="shared" si="80"/>
        <v>13.096468989769724</v>
      </c>
      <c r="U74" s="114">
        <f t="shared" si="86"/>
        <v>18.335056585677613</v>
      </c>
      <c r="V74" s="88">
        <f t="shared" si="3"/>
        <v>26.192937979539447</v>
      </c>
      <c r="W74" s="117">
        <f t="shared" si="4"/>
        <v>2.9467055226981875</v>
      </c>
      <c r="X74" s="84">
        <f t="shared" si="81"/>
        <v>4.9111758711636462</v>
      </c>
      <c r="Y74" s="84">
        <f t="shared" si="82"/>
        <v>9.8223517423272924</v>
      </c>
      <c r="Z74" s="114">
        <f t="shared" si="87"/>
        <v>13.751292439258208</v>
      </c>
      <c r="AA74" s="88">
        <f t="shared" si="5"/>
        <v>19.644703484654585</v>
      </c>
      <c r="AB74" s="117">
        <f t="shared" si="6"/>
        <v>1.9644703484654584</v>
      </c>
      <c r="AC74" s="84">
        <f t="shared" si="83"/>
        <v>3.2741172474424309</v>
      </c>
      <c r="AD74" s="84">
        <f t="shared" si="84"/>
        <v>6.5482344948848619</v>
      </c>
      <c r="AE74" s="114">
        <f t="shared" si="88"/>
        <v>9.1675282928388064</v>
      </c>
      <c r="AF74" s="88">
        <f t="shared" si="7"/>
        <v>13.096468989769724</v>
      </c>
    </row>
    <row r="75" spans="1:32" x14ac:dyDescent="0.25">
      <c r="A75" s="172"/>
      <c r="B75" s="5">
        <v>80</v>
      </c>
      <c r="C75" s="105">
        <v>84.814599999999999</v>
      </c>
      <c r="D75" s="105">
        <v>82.715822222222215</v>
      </c>
      <c r="E75" s="6">
        <f>SQRT(B75/B$71)*E$71</f>
        <v>0.70710678118654757</v>
      </c>
      <c r="F75" s="39" t="s">
        <v>18</v>
      </c>
      <c r="G75" s="49"/>
      <c r="H75" s="25" t="s">
        <v>20</v>
      </c>
      <c r="I75" s="20" t="s">
        <v>33</v>
      </c>
      <c r="J75" s="148" t="s">
        <v>23</v>
      </c>
      <c r="K75" s="25"/>
      <c r="L75" s="75" t="s">
        <v>18</v>
      </c>
      <c r="M75" s="117">
        <f t="shared" si="22"/>
        <v>6.30032142037214</v>
      </c>
      <c r="N75" s="84">
        <f t="shared" si="77"/>
        <v>10.500535700620233</v>
      </c>
      <c r="O75" s="84">
        <f t="shared" si="78"/>
        <v>21.001071401240466</v>
      </c>
      <c r="P75" s="114">
        <f t="shared" si="85"/>
        <v>29.401499961736651</v>
      </c>
      <c r="Q75" s="88">
        <f t="shared" si="23"/>
        <v>42.002142802480932</v>
      </c>
      <c r="R75" s="117">
        <f t="shared" si="2"/>
        <v>4.2002142802480931</v>
      </c>
      <c r="S75" s="84">
        <f t="shared" si="79"/>
        <v>7.0003571337468218</v>
      </c>
      <c r="T75" s="84">
        <f t="shared" si="80"/>
        <v>14.000714267493644</v>
      </c>
      <c r="U75" s="114">
        <f t="shared" si="86"/>
        <v>19.600999974491099</v>
      </c>
      <c r="V75" s="88">
        <f t="shared" si="3"/>
        <v>28.001428534987287</v>
      </c>
      <c r="W75" s="117">
        <f t="shared" si="4"/>
        <v>3.15016071018607</v>
      </c>
      <c r="X75" s="84">
        <f t="shared" si="81"/>
        <v>5.2502678503101166</v>
      </c>
      <c r="Y75" s="84">
        <f t="shared" si="82"/>
        <v>10.500535700620233</v>
      </c>
      <c r="Z75" s="114">
        <f t="shared" si="87"/>
        <v>14.700749980868325</v>
      </c>
      <c r="AA75" s="88">
        <f t="shared" si="5"/>
        <v>21.001071401240466</v>
      </c>
      <c r="AB75" s="117">
        <f t="shared" si="6"/>
        <v>2.1001071401240465</v>
      </c>
      <c r="AC75" s="84">
        <f t="shared" si="83"/>
        <v>3.5001785668734109</v>
      </c>
      <c r="AD75" s="84">
        <f t="shared" si="84"/>
        <v>7.0003571337468218</v>
      </c>
      <c r="AE75" s="114">
        <f t="shared" si="88"/>
        <v>9.8004999872455496</v>
      </c>
      <c r="AF75" s="88">
        <f t="shared" si="7"/>
        <v>14.000714267493644</v>
      </c>
    </row>
    <row r="76" spans="1:32" ht="15.75" thickBot="1" x14ac:dyDescent="0.3">
      <c r="A76" s="172"/>
      <c r="B76" s="5">
        <v>90</v>
      </c>
      <c r="C76" s="105">
        <v>95.41642499999999</v>
      </c>
      <c r="D76" s="105">
        <v>93.055300000000003</v>
      </c>
      <c r="E76" s="6">
        <f>SQRT(B76/B$71)*E$71</f>
        <v>0.75</v>
      </c>
      <c r="F76" s="39" t="s">
        <v>18</v>
      </c>
      <c r="G76" s="49"/>
      <c r="H76" s="49"/>
      <c r="I76" s="55" t="s">
        <v>38</v>
      </c>
      <c r="J76" s="148" t="s">
        <v>23</v>
      </c>
      <c r="K76" s="25"/>
      <c r="L76" s="75" t="s">
        <v>18</v>
      </c>
      <c r="M76" s="118">
        <f t="shared" si="22"/>
        <v>6.6824999999999992</v>
      </c>
      <c r="N76" s="85">
        <f t="shared" si="77"/>
        <v>11.137499999999999</v>
      </c>
      <c r="O76" s="85">
        <f t="shared" si="78"/>
        <v>22.274999999999999</v>
      </c>
      <c r="P76" s="115">
        <f t="shared" si="85"/>
        <v>31.184999999999995</v>
      </c>
      <c r="Q76" s="89">
        <f t="shared" si="23"/>
        <v>44.55</v>
      </c>
      <c r="R76" s="118">
        <f t="shared" si="2"/>
        <v>4.4550000000000001</v>
      </c>
      <c r="S76" s="85">
        <f t="shared" si="79"/>
        <v>7.4249999999999998</v>
      </c>
      <c r="T76" s="85">
        <f t="shared" si="80"/>
        <v>14.85</v>
      </c>
      <c r="U76" s="115">
        <f t="shared" si="86"/>
        <v>20.79</v>
      </c>
      <c r="V76" s="89">
        <f t="shared" si="3"/>
        <v>29.7</v>
      </c>
      <c r="W76" s="118">
        <f t="shared" si="4"/>
        <v>3.3412499999999996</v>
      </c>
      <c r="X76" s="85">
        <f t="shared" si="81"/>
        <v>5.5687499999999996</v>
      </c>
      <c r="Y76" s="85">
        <f t="shared" si="82"/>
        <v>11.137499999999999</v>
      </c>
      <c r="Z76" s="115">
        <f t="shared" si="87"/>
        <v>15.592499999999998</v>
      </c>
      <c r="AA76" s="89">
        <f t="shared" si="5"/>
        <v>22.274999999999999</v>
      </c>
      <c r="AB76" s="118">
        <f t="shared" si="6"/>
        <v>2.2275</v>
      </c>
      <c r="AC76" s="85">
        <f t="shared" si="83"/>
        <v>3.7124999999999999</v>
      </c>
      <c r="AD76" s="85">
        <f t="shared" si="84"/>
        <v>7.4249999999999998</v>
      </c>
      <c r="AE76" s="115">
        <f t="shared" si="88"/>
        <v>10.395</v>
      </c>
      <c r="AF76" s="89">
        <f t="shared" si="7"/>
        <v>14.85</v>
      </c>
    </row>
    <row r="77" spans="1:32" x14ac:dyDescent="0.25">
      <c r="A77" s="164" t="s">
        <v>10</v>
      </c>
      <c r="B77" s="2">
        <v>10</v>
      </c>
      <c r="C77" s="103">
        <v>10.866628</v>
      </c>
      <c r="D77" s="103">
        <v>10.488848000000001</v>
      </c>
      <c r="E77" s="48">
        <f t="shared" ref="E77:E78" si="89">SQRT(B77/B$81)*E$81</f>
        <v>0.3</v>
      </c>
      <c r="F77" s="30"/>
      <c r="G77" s="19"/>
      <c r="H77" s="19"/>
      <c r="I77" s="19"/>
      <c r="J77" s="65"/>
      <c r="K77" s="51"/>
      <c r="L77" s="81" t="s">
        <v>22</v>
      </c>
      <c r="M77" s="116">
        <f t="shared" si="22"/>
        <v>2.673</v>
      </c>
      <c r="N77" s="83">
        <f>Q77*N$15</f>
        <v>4.4550000000000001</v>
      </c>
      <c r="O77" s="83">
        <f>Q77*O$15</f>
        <v>8.91</v>
      </c>
      <c r="P77" s="113">
        <f>Q77*P$15</f>
        <v>12.474</v>
      </c>
      <c r="Q77" s="93">
        <f t="shared" si="23"/>
        <v>17.82</v>
      </c>
      <c r="R77" s="116">
        <f t="shared" si="2"/>
        <v>1.7819999999999998</v>
      </c>
      <c r="S77" s="83">
        <f>V77*S$15</f>
        <v>2.9699999999999998</v>
      </c>
      <c r="T77" s="83">
        <f>V77*T$15</f>
        <v>5.9399999999999995</v>
      </c>
      <c r="U77" s="113">
        <f>V77*U$15</f>
        <v>8.3159999999999989</v>
      </c>
      <c r="V77" s="93">
        <f t="shared" si="3"/>
        <v>11.879999999999999</v>
      </c>
      <c r="W77" s="116">
        <f t="shared" si="4"/>
        <v>1.3365</v>
      </c>
      <c r="X77" s="83">
        <f>AA77*X$15</f>
        <v>2.2275</v>
      </c>
      <c r="Y77" s="83">
        <f>AA77*Y$15</f>
        <v>4.4550000000000001</v>
      </c>
      <c r="Z77" s="113">
        <f>AA77*Z$15</f>
        <v>6.2370000000000001</v>
      </c>
      <c r="AA77" s="93">
        <f t="shared" si="5"/>
        <v>8.91</v>
      </c>
      <c r="AB77" s="116">
        <f t="shared" si="6"/>
        <v>0.8909999999999999</v>
      </c>
      <c r="AC77" s="83">
        <f>AF77*AC$15</f>
        <v>1.4849999999999999</v>
      </c>
      <c r="AD77" s="83">
        <f>AF77*AD$15</f>
        <v>2.9699999999999998</v>
      </c>
      <c r="AE77" s="113">
        <f>AF77*AE$15</f>
        <v>4.1579999999999995</v>
      </c>
      <c r="AF77" s="93">
        <f t="shared" si="7"/>
        <v>5.9399999999999995</v>
      </c>
    </row>
    <row r="78" spans="1:32" x14ac:dyDescent="0.25">
      <c r="A78" s="165"/>
      <c r="B78" s="3">
        <v>15</v>
      </c>
      <c r="C78" s="104">
        <v>16.299941999999998</v>
      </c>
      <c r="D78" s="104">
        <v>15.733271999999999</v>
      </c>
      <c r="E78" s="6">
        <f t="shared" si="89"/>
        <v>0.36742346141747667</v>
      </c>
      <c r="F78" s="49"/>
      <c r="G78" s="58" t="s">
        <v>20</v>
      </c>
      <c r="H78" s="25"/>
      <c r="I78" s="63" t="s">
        <v>21</v>
      </c>
      <c r="J78" s="142"/>
      <c r="K78" s="58" t="s">
        <v>20</v>
      </c>
      <c r="L78" s="62" t="s">
        <v>21</v>
      </c>
      <c r="M78" s="117">
        <f t="shared" si="22"/>
        <v>3.273743041229717</v>
      </c>
      <c r="N78" s="84">
        <f t="shared" ref="N78:N86" si="90">Q78*N$15</f>
        <v>5.4562384020495287</v>
      </c>
      <c r="O78" s="84">
        <f t="shared" ref="O78:O86" si="91">Q78*O$15</f>
        <v>10.912476804099057</v>
      </c>
      <c r="P78" s="114">
        <f>Q78*P$15</f>
        <v>15.277467525738679</v>
      </c>
      <c r="Q78" s="88">
        <f t="shared" si="23"/>
        <v>21.824953608198115</v>
      </c>
      <c r="R78" s="117">
        <f t="shared" si="2"/>
        <v>2.1824953608198117</v>
      </c>
      <c r="S78" s="84">
        <f t="shared" ref="S78:S86" si="92">V78*S$15</f>
        <v>3.6374922680330193</v>
      </c>
      <c r="T78" s="84">
        <f t="shared" ref="T78:T86" si="93">V78*T$15</f>
        <v>7.2749845360660386</v>
      </c>
      <c r="U78" s="114">
        <f>V78*U$15</f>
        <v>10.184978350492454</v>
      </c>
      <c r="V78" s="88">
        <f t="shared" si="3"/>
        <v>14.549969072132077</v>
      </c>
      <c r="W78" s="117">
        <f t="shared" si="4"/>
        <v>1.6368715206148585</v>
      </c>
      <c r="X78" s="84">
        <f t="shared" ref="X78:X86" si="94">AA78*X$15</f>
        <v>2.7281192010247644</v>
      </c>
      <c r="Y78" s="84">
        <f t="shared" ref="Y78:Y86" si="95">AA78*Y$15</f>
        <v>5.4562384020495287</v>
      </c>
      <c r="Z78" s="114">
        <f>AA78*Z$15</f>
        <v>7.6387337628693395</v>
      </c>
      <c r="AA78" s="88">
        <f t="shared" si="5"/>
        <v>10.912476804099057</v>
      </c>
      <c r="AB78" s="117">
        <f t="shared" si="6"/>
        <v>1.0912476804099058</v>
      </c>
      <c r="AC78" s="84">
        <f t="shared" ref="AC78:AC86" si="96">AF78*AC$15</f>
        <v>1.8187461340165096</v>
      </c>
      <c r="AD78" s="84">
        <f t="shared" ref="AD78:AD86" si="97">AF78*AD$15</f>
        <v>3.6374922680330193</v>
      </c>
      <c r="AE78" s="114">
        <f>AF78*AE$15</f>
        <v>5.0924891752462269</v>
      </c>
      <c r="AF78" s="88">
        <f t="shared" si="7"/>
        <v>7.2749845360660386</v>
      </c>
    </row>
    <row r="79" spans="1:32" x14ac:dyDescent="0.25">
      <c r="A79" s="165"/>
      <c r="B79" s="5">
        <v>20</v>
      </c>
      <c r="C79" s="105">
        <v>21.733256000000001</v>
      </c>
      <c r="D79" s="105">
        <v>20.977696000000002</v>
      </c>
      <c r="E79" s="6">
        <f>SQRT(B79/B$81)*E$81</f>
        <v>0.42426406871192851</v>
      </c>
      <c r="F79" s="43" t="s">
        <v>21</v>
      </c>
      <c r="G79" s="58" t="s">
        <v>20</v>
      </c>
      <c r="H79" s="25"/>
      <c r="I79" s="63" t="s">
        <v>21</v>
      </c>
      <c r="J79" s="153"/>
      <c r="K79" s="33" t="s">
        <v>18</v>
      </c>
      <c r="L79" s="79" t="s">
        <v>20</v>
      </c>
      <c r="M79" s="117">
        <f t="shared" si="22"/>
        <v>3.7801928522232826</v>
      </c>
      <c r="N79" s="84">
        <f t="shared" si="90"/>
        <v>6.3003214203721383</v>
      </c>
      <c r="O79" s="84">
        <f t="shared" si="91"/>
        <v>12.600642840744277</v>
      </c>
      <c r="P79" s="114">
        <f t="shared" ref="P79:P86" si="98">Q79*P$15</f>
        <v>17.640899977041986</v>
      </c>
      <c r="Q79" s="88">
        <f t="shared" si="23"/>
        <v>25.201285681488553</v>
      </c>
      <c r="R79" s="117">
        <f t="shared" si="2"/>
        <v>2.5201285681488552</v>
      </c>
      <c r="S79" s="84">
        <f t="shared" si="92"/>
        <v>4.2002142802480922</v>
      </c>
      <c r="T79" s="84">
        <f t="shared" si="93"/>
        <v>8.4004285604961844</v>
      </c>
      <c r="U79" s="114">
        <f t="shared" ref="U79:U86" si="99">V79*U$15</f>
        <v>11.760599984694657</v>
      </c>
      <c r="V79" s="88">
        <f t="shared" si="3"/>
        <v>16.800857120992369</v>
      </c>
      <c r="W79" s="117">
        <f t="shared" si="4"/>
        <v>1.8900964261116413</v>
      </c>
      <c r="X79" s="84">
        <f t="shared" si="94"/>
        <v>3.1501607101860691</v>
      </c>
      <c r="Y79" s="84">
        <f t="shared" si="95"/>
        <v>6.3003214203721383</v>
      </c>
      <c r="Z79" s="114">
        <f t="shared" ref="Z79:Z86" si="100">AA79*Z$15</f>
        <v>8.820449988520993</v>
      </c>
      <c r="AA79" s="88">
        <f t="shared" si="5"/>
        <v>12.600642840744277</v>
      </c>
      <c r="AB79" s="117">
        <f t="shared" si="6"/>
        <v>1.2600642840744276</v>
      </c>
      <c r="AC79" s="84">
        <f t="shared" si="96"/>
        <v>2.1001071401240461</v>
      </c>
      <c r="AD79" s="84">
        <f t="shared" si="97"/>
        <v>4.2002142802480922</v>
      </c>
      <c r="AE79" s="114">
        <f t="shared" ref="AE79:AE86" si="101">AF79*AE$15</f>
        <v>5.8802999923473287</v>
      </c>
      <c r="AF79" s="88">
        <f t="shared" si="7"/>
        <v>8.4004285604961844</v>
      </c>
    </row>
    <row r="80" spans="1:32" x14ac:dyDescent="0.25">
      <c r="A80" s="165"/>
      <c r="B80" s="5">
        <v>30</v>
      </c>
      <c r="C80" s="105">
        <v>32.599883999999996</v>
      </c>
      <c r="D80" s="105">
        <v>31.466543999999999</v>
      </c>
      <c r="E80" s="6">
        <f>SQRT(B80/B$81)*E$81</f>
        <v>0.51961524227066314</v>
      </c>
      <c r="F80" s="42" t="s">
        <v>20</v>
      </c>
      <c r="G80" s="58" t="s">
        <v>20</v>
      </c>
      <c r="H80" s="121" t="s">
        <v>22</v>
      </c>
      <c r="I80" s="58" t="s">
        <v>20</v>
      </c>
      <c r="J80" s="144" t="s">
        <v>23</v>
      </c>
      <c r="K80" s="33" t="s">
        <v>18</v>
      </c>
      <c r="L80" s="79" t="s">
        <v>20</v>
      </c>
      <c r="M80" s="117">
        <f t="shared" si="22"/>
        <v>4.6297718086316086</v>
      </c>
      <c r="N80" s="84">
        <f t="shared" si="90"/>
        <v>7.7162863477193486</v>
      </c>
      <c r="O80" s="84">
        <f t="shared" si="91"/>
        <v>15.432572695438697</v>
      </c>
      <c r="P80" s="114">
        <f t="shared" si="98"/>
        <v>21.605601773614175</v>
      </c>
      <c r="Q80" s="88">
        <f t="shared" si="23"/>
        <v>30.865145390877395</v>
      </c>
      <c r="R80" s="117">
        <f t="shared" si="2"/>
        <v>3.0865145390877391</v>
      </c>
      <c r="S80" s="84">
        <f t="shared" si="92"/>
        <v>5.1441908984795655</v>
      </c>
      <c r="T80" s="84">
        <f t="shared" si="93"/>
        <v>10.288381796959131</v>
      </c>
      <c r="U80" s="114">
        <f t="shared" si="99"/>
        <v>14.403734515742782</v>
      </c>
      <c r="V80" s="88">
        <f t="shared" si="3"/>
        <v>20.576763593918262</v>
      </c>
      <c r="W80" s="117">
        <f t="shared" si="4"/>
        <v>2.3148859043158043</v>
      </c>
      <c r="X80" s="84">
        <f t="shared" si="94"/>
        <v>3.8581431738596743</v>
      </c>
      <c r="Y80" s="84">
        <f t="shared" si="95"/>
        <v>7.7162863477193486</v>
      </c>
      <c r="Z80" s="114">
        <f t="shared" si="100"/>
        <v>10.802800886807088</v>
      </c>
      <c r="AA80" s="88">
        <f t="shared" si="5"/>
        <v>15.432572695438697</v>
      </c>
      <c r="AB80" s="117">
        <f t="shared" si="6"/>
        <v>1.5432572695438695</v>
      </c>
      <c r="AC80" s="84">
        <f t="shared" si="96"/>
        <v>2.5720954492397827</v>
      </c>
      <c r="AD80" s="84">
        <f t="shared" si="97"/>
        <v>5.1441908984795655</v>
      </c>
      <c r="AE80" s="114">
        <f t="shared" si="101"/>
        <v>7.2018672578713909</v>
      </c>
      <c r="AF80" s="88">
        <f t="shared" si="7"/>
        <v>10.288381796959131</v>
      </c>
    </row>
    <row r="81" spans="1:32" x14ac:dyDescent="0.25">
      <c r="A81" s="165"/>
      <c r="B81" s="7">
        <v>40</v>
      </c>
      <c r="C81" s="106">
        <v>43.466512000000002</v>
      </c>
      <c r="D81" s="106">
        <v>41.955392000000003</v>
      </c>
      <c r="E81" s="8">
        <v>0.6</v>
      </c>
      <c r="F81" s="42" t="s">
        <v>20</v>
      </c>
      <c r="G81" s="59" t="s">
        <v>18</v>
      </c>
      <c r="H81" s="121" t="s">
        <v>22</v>
      </c>
      <c r="I81" s="58" t="s">
        <v>20</v>
      </c>
      <c r="J81" s="144" t="s">
        <v>23</v>
      </c>
      <c r="K81" s="33" t="s">
        <v>18</v>
      </c>
      <c r="L81" s="79" t="s">
        <v>20</v>
      </c>
      <c r="M81" s="117">
        <f t="shared" si="22"/>
        <v>5.3460000000000001</v>
      </c>
      <c r="N81" s="84">
        <f t="shared" si="90"/>
        <v>8.91</v>
      </c>
      <c r="O81" s="84">
        <f t="shared" si="91"/>
        <v>17.82</v>
      </c>
      <c r="P81" s="114">
        <f t="shared" si="98"/>
        <v>24.948</v>
      </c>
      <c r="Q81" s="88">
        <f t="shared" si="23"/>
        <v>35.64</v>
      </c>
      <c r="R81" s="117">
        <f t="shared" ref="R81:R116" si="102">$E$10*V81</f>
        <v>3.5639999999999996</v>
      </c>
      <c r="S81" s="84">
        <f t="shared" si="92"/>
        <v>5.9399999999999995</v>
      </c>
      <c r="T81" s="84">
        <f t="shared" si="93"/>
        <v>11.879999999999999</v>
      </c>
      <c r="U81" s="114">
        <f t="shared" si="99"/>
        <v>16.631999999999998</v>
      </c>
      <c r="V81" s="88">
        <f t="shared" ref="V81:V116" si="103">$E81*5940/R$13/$A$10</f>
        <v>23.759999999999998</v>
      </c>
      <c r="W81" s="117">
        <f t="shared" ref="W81:W116" si="104">$E$10*AA81</f>
        <v>2.673</v>
      </c>
      <c r="X81" s="84">
        <f t="shared" si="94"/>
        <v>4.4550000000000001</v>
      </c>
      <c r="Y81" s="84">
        <f t="shared" si="95"/>
        <v>8.91</v>
      </c>
      <c r="Z81" s="114">
        <f t="shared" si="100"/>
        <v>12.474</v>
      </c>
      <c r="AA81" s="88">
        <f t="shared" ref="AA81:AA116" si="105">$E81*5940/W$13/$A$10</f>
        <v>17.82</v>
      </c>
      <c r="AB81" s="117">
        <f t="shared" ref="AB81:AB116" si="106">$E$10*AF81</f>
        <v>1.7819999999999998</v>
      </c>
      <c r="AC81" s="84">
        <f t="shared" si="96"/>
        <v>2.9699999999999998</v>
      </c>
      <c r="AD81" s="84">
        <f t="shared" si="97"/>
        <v>5.9399999999999995</v>
      </c>
      <c r="AE81" s="114">
        <f t="shared" si="101"/>
        <v>8.3159999999999989</v>
      </c>
      <c r="AF81" s="88">
        <f t="shared" ref="AF81:AF116" si="107">$E81*5940/AB$13/$A$10</f>
        <v>11.879999999999999</v>
      </c>
    </row>
    <row r="82" spans="1:32" x14ac:dyDescent="0.25">
      <c r="A82" s="165"/>
      <c r="B82" s="5">
        <v>50</v>
      </c>
      <c r="C82" s="105">
        <v>54.33314</v>
      </c>
      <c r="D82" s="105">
        <v>52.444240000000001</v>
      </c>
      <c r="E82" s="6">
        <f>SQRT(B82/B$81)*E$81</f>
        <v>0.67082039324993692</v>
      </c>
      <c r="F82" s="42" t="s">
        <v>20</v>
      </c>
      <c r="G82" s="59" t="s">
        <v>18</v>
      </c>
      <c r="H82" s="59" t="s">
        <v>21</v>
      </c>
      <c r="I82" s="58" t="s">
        <v>20</v>
      </c>
      <c r="J82" s="154" t="s">
        <v>23</v>
      </c>
      <c r="K82" s="33" t="s">
        <v>19</v>
      </c>
      <c r="L82" s="75" t="s">
        <v>18</v>
      </c>
      <c r="M82" s="117">
        <f t="shared" si="22"/>
        <v>5.9770097038569379</v>
      </c>
      <c r="N82" s="84">
        <f t="shared" si="90"/>
        <v>9.9616828397615631</v>
      </c>
      <c r="O82" s="84">
        <f t="shared" si="91"/>
        <v>19.923365679523126</v>
      </c>
      <c r="P82" s="114">
        <f t="shared" si="98"/>
        <v>27.892711951332377</v>
      </c>
      <c r="Q82" s="88">
        <f t="shared" si="23"/>
        <v>39.846731359046252</v>
      </c>
      <c r="R82" s="117">
        <f t="shared" si="102"/>
        <v>3.9846731359046257</v>
      </c>
      <c r="S82" s="84">
        <f t="shared" si="92"/>
        <v>6.6411218931743763</v>
      </c>
      <c r="T82" s="84">
        <f t="shared" si="93"/>
        <v>13.282243786348753</v>
      </c>
      <c r="U82" s="114">
        <f t="shared" si="99"/>
        <v>18.595141300888251</v>
      </c>
      <c r="V82" s="88">
        <f t="shared" si="103"/>
        <v>26.564487572697505</v>
      </c>
      <c r="W82" s="117">
        <f t="shared" si="104"/>
        <v>2.9885048519284689</v>
      </c>
      <c r="X82" s="84">
        <f t="shared" si="94"/>
        <v>4.9808414198807816</v>
      </c>
      <c r="Y82" s="84">
        <f t="shared" si="95"/>
        <v>9.9616828397615631</v>
      </c>
      <c r="Z82" s="114">
        <f t="shared" si="100"/>
        <v>13.946355975666188</v>
      </c>
      <c r="AA82" s="88">
        <f t="shared" si="105"/>
        <v>19.923365679523126</v>
      </c>
      <c r="AB82" s="117">
        <f t="shared" si="106"/>
        <v>1.9923365679523128</v>
      </c>
      <c r="AC82" s="84">
        <f t="shared" si="96"/>
        <v>3.3205609465871881</v>
      </c>
      <c r="AD82" s="84">
        <f t="shared" si="97"/>
        <v>6.6411218931743763</v>
      </c>
      <c r="AE82" s="114">
        <f t="shared" si="101"/>
        <v>9.2975706504441256</v>
      </c>
      <c r="AF82" s="88">
        <f t="shared" si="107"/>
        <v>13.282243786348753</v>
      </c>
    </row>
    <row r="83" spans="1:32" x14ac:dyDescent="0.25">
      <c r="A83" s="165"/>
      <c r="B83" s="5">
        <v>60</v>
      </c>
      <c r="C83" s="105">
        <v>65.199767999999992</v>
      </c>
      <c r="D83" s="105">
        <v>62.933087999999998</v>
      </c>
      <c r="E83" s="6">
        <f>SQRT(B83/B$81)*E$81</f>
        <v>0.73484692283495334</v>
      </c>
      <c r="F83" s="42" t="s">
        <v>20</v>
      </c>
      <c r="G83" s="59" t="s">
        <v>18</v>
      </c>
      <c r="H83" s="59" t="s">
        <v>21</v>
      </c>
      <c r="I83" s="58" t="s">
        <v>20</v>
      </c>
      <c r="J83" s="154" t="s">
        <v>23</v>
      </c>
      <c r="K83" s="33" t="s">
        <v>19</v>
      </c>
      <c r="L83" s="75" t="s">
        <v>18</v>
      </c>
      <c r="M83" s="117">
        <f t="shared" si="22"/>
        <v>6.5474860824594341</v>
      </c>
      <c r="N83" s="84">
        <f t="shared" si="90"/>
        <v>10.912476804099057</v>
      </c>
      <c r="O83" s="84">
        <f t="shared" si="91"/>
        <v>21.824953608198115</v>
      </c>
      <c r="P83" s="114">
        <f t="shared" si="98"/>
        <v>30.554935051477358</v>
      </c>
      <c r="Q83" s="88">
        <f t="shared" si="23"/>
        <v>43.64990721639623</v>
      </c>
      <c r="R83" s="117">
        <f t="shared" si="102"/>
        <v>4.3649907216396233</v>
      </c>
      <c r="S83" s="84">
        <f t="shared" si="92"/>
        <v>7.2749845360660386</v>
      </c>
      <c r="T83" s="84">
        <f t="shared" si="93"/>
        <v>14.549969072132077</v>
      </c>
      <c r="U83" s="114">
        <f t="shared" si="99"/>
        <v>20.369956700984908</v>
      </c>
      <c r="V83" s="88">
        <f t="shared" si="103"/>
        <v>29.099938144264154</v>
      </c>
      <c r="W83" s="117">
        <f t="shared" si="104"/>
        <v>3.273743041229717</v>
      </c>
      <c r="X83" s="84">
        <f t="shared" si="94"/>
        <v>5.4562384020495287</v>
      </c>
      <c r="Y83" s="84">
        <f t="shared" si="95"/>
        <v>10.912476804099057</v>
      </c>
      <c r="Z83" s="114">
        <f t="shared" si="100"/>
        <v>15.277467525738679</v>
      </c>
      <c r="AA83" s="88">
        <f t="shared" si="105"/>
        <v>21.824953608198115</v>
      </c>
      <c r="AB83" s="117">
        <f t="shared" si="106"/>
        <v>2.1824953608198117</v>
      </c>
      <c r="AC83" s="84">
        <f t="shared" si="96"/>
        <v>3.6374922680330193</v>
      </c>
      <c r="AD83" s="84">
        <f t="shared" si="97"/>
        <v>7.2749845360660386</v>
      </c>
      <c r="AE83" s="114">
        <f t="shared" si="101"/>
        <v>10.184978350492454</v>
      </c>
      <c r="AF83" s="88">
        <f t="shared" si="107"/>
        <v>14.549969072132077</v>
      </c>
    </row>
    <row r="84" spans="1:32" x14ac:dyDescent="0.25">
      <c r="A84" s="165"/>
      <c r="B84" s="5">
        <v>70</v>
      </c>
      <c r="C84" s="105">
        <v>76.066396000000012</v>
      </c>
      <c r="D84" s="105">
        <v>73.421936000000002</v>
      </c>
      <c r="E84" s="6">
        <f>SQRT(B84/B$81)*E$81</f>
        <v>0.79372539331937719</v>
      </c>
      <c r="F84" s="39" t="s">
        <v>18</v>
      </c>
      <c r="G84" s="59" t="s">
        <v>18</v>
      </c>
      <c r="H84" s="25" t="s">
        <v>20</v>
      </c>
      <c r="I84" s="39" t="s">
        <v>18</v>
      </c>
      <c r="J84" s="142" t="s">
        <v>23</v>
      </c>
      <c r="K84" s="26" t="s">
        <v>19</v>
      </c>
      <c r="L84" s="75" t="s">
        <v>18</v>
      </c>
      <c r="M84" s="117">
        <f t="shared" si="22"/>
        <v>7.0720932544756501</v>
      </c>
      <c r="N84" s="84">
        <f t="shared" si="90"/>
        <v>11.78682209079275</v>
      </c>
      <c r="O84" s="84">
        <f t="shared" si="91"/>
        <v>23.5736441815855</v>
      </c>
      <c r="P84" s="114">
        <f t="shared" si="98"/>
        <v>33.0031018542197</v>
      </c>
      <c r="Q84" s="88">
        <f t="shared" si="23"/>
        <v>47.147288363171</v>
      </c>
      <c r="R84" s="117">
        <f t="shared" si="102"/>
        <v>4.7147288363171</v>
      </c>
      <c r="S84" s="84">
        <f t="shared" si="92"/>
        <v>7.8578813938618337</v>
      </c>
      <c r="T84" s="84">
        <f t="shared" si="93"/>
        <v>15.715762787723667</v>
      </c>
      <c r="U84" s="114">
        <f t="shared" si="99"/>
        <v>22.002067902813135</v>
      </c>
      <c r="V84" s="88">
        <f t="shared" si="103"/>
        <v>31.431525575447335</v>
      </c>
      <c r="W84" s="117">
        <f t="shared" si="104"/>
        <v>3.536046627237825</v>
      </c>
      <c r="X84" s="84">
        <f t="shared" si="94"/>
        <v>5.8934110453963751</v>
      </c>
      <c r="Y84" s="84">
        <f t="shared" si="95"/>
        <v>11.78682209079275</v>
      </c>
      <c r="Z84" s="114">
        <f t="shared" si="100"/>
        <v>16.50155092710985</v>
      </c>
      <c r="AA84" s="88">
        <f t="shared" si="105"/>
        <v>23.5736441815855</v>
      </c>
      <c r="AB84" s="117">
        <f t="shared" si="106"/>
        <v>2.35736441815855</v>
      </c>
      <c r="AC84" s="84">
        <f t="shared" si="96"/>
        <v>3.9289406969309169</v>
      </c>
      <c r="AD84" s="84">
        <f t="shared" si="97"/>
        <v>7.8578813938618337</v>
      </c>
      <c r="AE84" s="114">
        <f t="shared" si="101"/>
        <v>11.001033951406567</v>
      </c>
      <c r="AF84" s="88">
        <f t="shared" si="107"/>
        <v>15.715762787723667</v>
      </c>
    </row>
    <row r="85" spans="1:32" x14ac:dyDescent="0.25">
      <c r="A85" s="165"/>
      <c r="B85" s="5">
        <v>80</v>
      </c>
      <c r="C85" s="105">
        <v>86.933024000000003</v>
      </c>
      <c r="D85" s="105">
        <v>83.910784000000007</v>
      </c>
      <c r="E85" s="6">
        <f>SQRT(B85/B$81)*E$81</f>
        <v>0.84852813742385702</v>
      </c>
      <c r="F85" s="39" t="s">
        <v>18</v>
      </c>
      <c r="G85" s="49"/>
      <c r="H85" s="25" t="s">
        <v>20</v>
      </c>
      <c r="I85" s="66" t="s">
        <v>32</v>
      </c>
      <c r="J85" s="142" t="s">
        <v>23</v>
      </c>
      <c r="K85" s="25"/>
      <c r="L85" s="75" t="s">
        <v>18</v>
      </c>
      <c r="M85" s="117">
        <f t="shared" si="22"/>
        <v>7.5603857044465652</v>
      </c>
      <c r="N85" s="84">
        <f t="shared" si="90"/>
        <v>12.600642840744277</v>
      </c>
      <c r="O85" s="84">
        <f t="shared" si="91"/>
        <v>25.201285681488553</v>
      </c>
      <c r="P85" s="114">
        <f t="shared" si="98"/>
        <v>35.281799954083972</v>
      </c>
      <c r="Q85" s="88">
        <f t="shared" si="23"/>
        <v>50.402571362977106</v>
      </c>
      <c r="R85" s="117">
        <f t="shared" si="102"/>
        <v>5.0402571362977104</v>
      </c>
      <c r="S85" s="84">
        <f t="shared" si="92"/>
        <v>8.4004285604961844</v>
      </c>
      <c r="T85" s="84">
        <f t="shared" si="93"/>
        <v>16.800857120992369</v>
      </c>
      <c r="U85" s="114">
        <f t="shared" si="99"/>
        <v>23.521199969389315</v>
      </c>
      <c r="V85" s="88">
        <f t="shared" si="103"/>
        <v>33.601714241984737</v>
      </c>
      <c r="W85" s="117">
        <f t="shared" si="104"/>
        <v>3.7801928522232826</v>
      </c>
      <c r="X85" s="84">
        <f t="shared" si="94"/>
        <v>6.3003214203721383</v>
      </c>
      <c r="Y85" s="84">
        <f t="shared" si="95"/>
        <v>12.600642840744277</v>
      </c>
      <c r="Z85" s="114">
        <f t="shared" si="100"/>
        <v>17.640899977041986</v>
      </c>
      <c r="AA85" s="88">
        <f t="shared" si="105"/>
        <v>25.201285681488553</v>
      </c>
      <c r="AB85" s="117">
        <f t="shared" si="106"/>
        <v>2.5201285681488552</v>
      </c>
      <c r="AC85" s="84">
        <f t="shared" si="96"/>
        <v>4.2002142802480922</v>
      </c>
      <c r="AD85" s="84">
        <f t="shared" si="97"/>
        <v>8.4004285604961844</v>
      </c>
      <c r="AE85" s="114">
        <f t="shared" si="101"/>
        <v>11.760599984694657</v>
      </c>
      <c r="AF85" s="88">
        <f t="shared" si="107"/>
        <v>16.800857120992369</v>
      </c>
    </row>
    <row r="86" spans="1:32" ht="15.75" thickBot="1" x14ac:dyDescent="0.3">
      <c r="A86" s="166"/>
      <c r="B86" s="9">
        <v>90</v>
      </c>
      <c r="C86" s="107">
        <v>97.799651999999995</v>
      </c>
      <c r="D86" s="107">
        <v>94.399631999999997</v>
      </c>
      <c r="E86" s="10">
        <f>SQRT(B86/B$81)*E$81</f>
        <v>0.89999999999999991</v>
      </c>
      <c r="F86" s="41" t="s">
        <v>18</v>
      </c>
      <c r="G86" s="49"/>
      <c r="H86" s="49"/>
      <c r="I86" s="67" t="s">
        <v>39</v>
      </c>
      <c r="J86" s="142" t="s">
        <v>23</v>
      </c>
      <c r="K86" s="28"/>
      <c r="L86" s="82" t="s">
        <v>18</v>
      </c>
      <c r="M86" s="118">
        <f t="shared" si="22"/>
        <v>8.0189999999999984</v>
      </c>
      <c r="N86" s="85">
        <f t="shared" si="90"/>
        <v>13.364999999999998</v>
      </c>
      <c r="O86" s="85">
        <f t="shared" si="91"/>
        <v>26.729999999999997</v>
      </c>
      <c r="P86" s="115">
        <f t="shared" si="98"/>
        <v>37.42199999999999</v>
      </c>
      <c r="Q86" s="89">
        <f t="shared" si="23"/>
        <v>53.459999999999994</v>
      </c>
      <c r="R86" s="118">
        <f t="shared" si="102"/>
        <v>5.3459999999999992</v>
      </c>
      <c r="S86" s="85">
        <f t="shared" si="92"/>
        <v>8.9099999999999984</v>
      </c>
      <c r="T86" s="85">
        <f t="shared" si="93"/>
        <v>17.819999999999997</v>
      </c>
      <c r="U86" s="115">
        <f t="shared" si="99"/>
        <v>24.947999999999993</v>
      </c>
      <c r="V86" s="89">
        <f t="shared" si="103"/>
        <v>35.639999999999993</v>
      </c>
      <c r="W86" s="118">
        <f t="shared" si="104"/>
        <v>4.0094999999999992</v>
      </c>
      <c r="X86" s="85">
        <f t="shared" si="94"/>
        <v>6.6824999999999992</v>
      </c>
      <c r="Y86" s="85">
        <f t="shared" si="95"/>
        <v>13.364999999999998</v>
      </c>
      <c r="Z86" s="115">
        <f t="shared" si="100"/>
        <v>18.710999999999995</v>
      </c>
      <c r="AA86" s="89">
        <f t="shared" si="105"/>
        <v>26.729999999999997</v>
      </c>
      <c r="AB86" s="118">
        <f t="shared" si="106"/>
        <v>2.6729999999999996</v>
      </c>
      <c r="AC86" s="85">
        <f t="shared" si="96"/>
        <v>4.4549999999999992</v>
      </c>
      <c r="AD86" s="85">
        <f t="shared" si="97"/>
        <v>8.9099999999999984</v>
      </c>
      <c r="AE86" s="115">
        <f t="shared" si="101"/>
        <v>12.473999999999997</v>
      </c>
      <c r="AF86" s="89">
        <f t="shared" si="107"/>
        <v>17.819999999999997</v>
      </c>
    </row>
    <row r="87" spans="1:32" x14ac:dyDescent="0.25">
      <c r="A87" s="163" t="s">
        <v>11</v>
      </c>
      <c r="B87" s="3">
        <v>10</v>
      </c>
      <c r="C87" s="104">
        <v>11.540672000000001</v>
      </c>
      <c r="D87" s="104">
        <v>10.86906311111111</v>
      </c>
      <c r="E87" s="6">
        <f t="shared" ref="E87:E88" si="108">SQRT(B87/B$91)*E$91</f>
        <v>0.4</v>
      </c>
      <c r="F87" s="96"/>
      <c r="G87" s="72" t="s">
        <v>40</v>
      </c>
      <c r="H87" s="51"/>
      <c r="I87" s="66"/>
      <c r="J87" s="141"/>
      <c r="K87" s="25"/>
      <c r="L87" s="95" t="s">
        <v>22</v>
      </c>
      <c r="M87" s="116">
        <f t="shared" si="22"/>
        <v>3.5639999999999996</v>
      </c>
      <c r="N87" s="83">
        <f>Q87*N$15</f>
        <v>5.9399999999999995</v>
      </c>
      <c r="O87" s="83">
        <f>Q87*O$15</f>
        <v>11.879999999999999</v>
      </c>
      <c r="P87" s="113">
        <f>Q87*P$15</f>
        <v>16.631999999999998</v>
      </c>
      <c r="Q87" s="93">
        <f t="shared" si="23"/>
        <v>23.759999999999998</v>
      </c>
      <c r="R87" s="116">
        <f t="shared" si="102"/>
        <v>2.3759999999999999</v>
      </c>
      <c r="S87" s="83">
        <f>V87*S$15</f>
        <v>3.96</v>
      </c>
      <c r="T87" s="83">
        <f>V87*T$15</f>
        <v>7.92</v>
      </c>
      <c r="U87" s="113">
        <f>V87*U$15</f>
        <v>11.087999999999999</v>
      </c>
      <c r="V87" s="93">
        <f t="shared" si="103"/>
        <v>15.84</v>
      </c>
      <c r="W87" s="116">
        <f t="shared" si="104"/>
        <v>1.7819999999999998</v>
      </c>
      <c r="X87" s="83">
        <f>AA87*X$15</f>
        <v>2.9699999999999998</v>
      </c>
      <c r="Y87" s="83">
        <f>AA87*Y$15</f>
        <v>5.9399999999999995</v>
      </c>
      <c r="Z87" s="113">
        <f>AA87*Z$15</f>
        <v>8.3159999999999989</v>
      </c>
      <c r="AA87" s="93">
        <f t="shared" si="105"/>
        <v>11.879999999999999</v>
      </c>
      <c r="AB87" s="116">
        <f t="shared" si="106"/>
        <v>1.1879999999999999</v>
      </c>
      <c r="AC87" s="83">
        <f>AF87*AC$15</f>
        <v>1.98</v>
      </c>
      <c r="AD87" s="83">
        <f>AF87*AD$15</f>
        <v>3.96</v>
      </c>
      <c r="AE87" s="113">
        <f>AF87*AE$15</f>
        <v>5.5439999999999996</v>
      </c>
      <c r="AF87" s="93">
        <f t="shared" si="107"/>
        <v>7.92</v>
      </c>
    </row>
    <row r="88" spans="1:32" x14ac:dyDescent="0.25">
      <c r="A88" s="163"/>
      <c r="B88" s="3">
        <v>15</v>
      </c>
      <c r="C88" s="104">
        <v>17.311008000000001</v>
      </c>
      <c r="D88" s="104">
        <v>16.303594666666665</v>
      </c>
      <c r="E88" s="6">
        <f t="shared" si="108"/>
        <v>0.4898979485566356</v>
      </c>
      <c r="F88" s="49"/>
      <c r="G88" s="58" t="s">
        <v>20</v>
      </c>
      <c r="H88" s="25"/>
      <c r="I88" s="63" t="s">
        <v>21</v>
      </c>
      <c r="J88" s="142"/>
      <c r="K88" s="58" t="s">
        <v>20</v>
      </c>
      <c r="L88" s="62" t="s">
        <v>21</v>
      </c>
      <c r="M88" s="117">
        <f t="shared" si="22"/>
        <v>4.3649907216396233</v>
      </c>
      <c r="N88" s="84">
        <f t="shared" ref="N88:N96" si="109">Q88*N$15</f>
        <v>7.2749845360660386</v>
      </c>
      <c r="O88" s="84">
        <f t="shared" ref="O88:O96" si="110">Q88*O$15</f>
        <v>14.549969072132077</v>
      </c>
      <c r="P88" s="114">
        <f>Q88*P$15</f>
        <v>20.369956700984908</v>
      </c>
      <c r="Q88" s="88">
        <f t="shared" si="23"/>
        <v>29.099938144264154</v>
      </c>
      <c r="R88" s="117">
        <f t="shared" si="102"/>
        <v>2.9099938144264157</v>
      </c>
      <c r="S88" s="84">
        <f t="shared" ref="S88:S96" si="111">V88*S$15</f>
        <v>4.849989690710693</v>
      </c>
      <c r="T88" s="84">
        <f t="shared" ref="T88:T96" si="112">V88*T$15</f>
        <v>9.6999793814213859</v>
      </c>
      <c r="U88" s="114">
        <f>V88*U$15</f>
        <v>13.57997113398994</v>
      </c>
      <c r="V88" s="88">
        <f t="shared" si="103"/>
        <v>19.399958762842772</v>
      </c>
      <c r="W88" s="117">
        <f t="shared" si="104"/>
        <v>2.1824953608198117</v>
      </c>
      <c r="X88" s="84">
        <f t="shared" ref="X88:X96" si="113">AA88*X$15</f>
        <v>3.6374922680330193</v>
      </c>
      <c r="Y88" s="84">
        <f t="shared" ref="Y88:Y96" si="114">AA88*Y$15</f>
        <v>7.2749845360660386</v>
      </c>
      <c r="Z88" s="114">
        <f>AA88*Z$15</f>
        <v>10.184978350492454</v>
      </c>
      <c r="AA88" s="88">
        <f t="shared" si="105"/>
        <v>14.549969072132077</v>
      </c>
      <c r="AB88" s="117">
        <f t="shared" si="106"/>
        <v>1.4549969072132078</v>
      </c>
      <c r="AC88" s="84">
        <f t="shared" ref="AC88:AC96" si="115">AF88*AC$15</f>
        <v>2.4249948453553465</v>
      </c>
      <c r="AD88" s="84">
        <f t="shared" ref="AD88:AD96" si="116">AF88*AD$15</f>
        <v>4.849989690710693</v>
      </c>
      <c r="AE88" s="114">
        <f>AF88*AE$15</f>
        <v>6.7899855669949698</v>
      </c>
      <c r="AF88" s="88">
        <f t="shared" si="107"/>
        <v>9.6999793814213859</v>
      </c>
    </row>
    <row r="89" spans="1:32" x14ac:dyDescent="0.25">
      <c r="A89" s="163"/>
      <c r="B89" s="5">
        <v>20</v>
      </c>
      <c r="C89" s="105">
        <v>23.081344000000001</v>
      </c>
      <c r="D89" s="105">
        <v>21.73812622222222</v>
      </c>
      <c r="E89" s="6">
        <f>SQRT(B89/B$91)*E$91</f>
        <v>0.56568542494923812</v>
      </c>
      <c r="F89" s="43" t="s">
        <v>21</v>
      </c>
      <c r="G89" s="58" t="s">
        <v>20</v>
      </c>
      <c r="H89" s="25"/>
      <c r="I89" s="63" t="s">
        <v>21</v>
      </c>
      <c r="J89" s="153"/>
      <c r="K89" s="33" t="s">
        <v>20</v>
      </c>
      <c r="L89" s="79" t="s">
        <v>20</v>
      </c>
      <c r="M89" s="117">
        <f t="shared" si="22"/>
        <v>5.0402571362977113</v>
      </c>
      <c r="N89" s="84">
        <f t="shared" si="109"/>
        <v>8.4004285604961861</v>
      </c>
      <c r="O89" s="84">
        <f t="shared" si="110"/>
        <v>16.800857120992372</v>
      </c>
      <c r="P89" s="114">
        <f t="shared" ref="P89:P96" si="117">Q89*P$15</f>
        <v>23.521199969389318</v>
      </c>
      <c r="Q89" s="88">
        <f t="shared" si="23"/>
        <v>33.601714241984745</v>
      </c>
      <c r="R89" s="117">
        <f t="shared" si="102"/>
        <v>3.3601714241984744</v>
      </c>
      <c r="S89" s="84">
        <f t="shared" si="111"/>
        <v>5.6002857069974574</v>
      </c>
      <c r="T89" s="84">
        <f t="shared" si="112"/>
        <v>11.200571413994915</v>
      </c>
      <c r="U89" s="114">
        <f t="shared" ref="U89:U96" si="118">V89*U$15</f>
        <v>15.68079997959288</v>
      </c>
      <c r="V89" s="88">
        <f t="shared" si="103"/>
        <v>22.40114282798983</v>
      </c>
      <c r="W89" s="117">
        <f t="shared" si="104"/>
        <v>2.5201285681488557</v>
      </c>
      <c r="X89" s="84">
        <f t="shared" si="113"/>
        <v>4.2002142802480931</v>
      </c>
      <c r="Y89" s="84">
        <f t="shared" si="114"/>
        <v>8.4004285604961861</v>
      </c>
      <c r="Z89" s="114">
        <f t="shared" ref="Z89:Z96" si="119">AA89*Z$15</f>
        <v>11.760599984694659</v>
      </c>
      <c r="AA89" s="88">
        <f t="shared" si="105"/>
        <v>16.800857120992372</v>
      </c>
      <c r="AB89" s="117">
        <f t="shared" si="106"/>
        <v>1.6800857120992372</v>
      </c>
      <c r="AC89" s="84">
        <f t="shared" si="115"/>
        <v>2.8001428534987287</v>
      </c>
      <c r="AD89" s="84">
        <f t="shared" si="116"/>
        <v>5.6002857069974574</v>
      </c>
      <c r="AE89" s="114">
        <f t="shared" ref="AE89:AE96" si="120">AF89*AE$15</f>
        <v>7.84039998979644</v>
      </c>
      <c r="AF89" s="88">
        <f t="shared" si="107"/>
        <v>11.200571413994915</v>
      </c>
    </row>
    <row r="90" spans="1:32" x14ac:dyDescent="0.25">
      <c r="A90" s="163"/>
      <c r="B90" s="5">
        <v>30</v>
      </c>
      <c r="C90" s="105">
        <v>34.622016000000002</v>
      </c>
      <c r="D90" s="105">
        <v>32.607189333333331</v>
      </c>
      <c r="E90" s="6">
        <f>SQRT(B90/B$91)*E$91</f>
        <v>0.69282032302755092</v>
      </c>
      <c r="F90" s="42" t="s">
        <v>20</v>
      </c>
      <c r="G90" s="58" t="s">
        <v>20</v>
      </c>
      <c r="H90" s="121" t="s">
        <v>22</v>
      </c>
      <c r="I90" s="58" t="s">
        <v>20</v>
      </c>
      <c r="J90" s="144" t="s">
        <v>23</v>
      </c>
      <c r="K90" s="33" t="s">
        <v>18</v>
      </c>
      <c r="L90" s="79" t="s">
        <v>20</v>
      </c>
      <c r="M90" s="117">
        <f t="shared" si="22"/>
        <v>6.1730290781754791</v>
      </c>
      <c r="N90" s="84">
        <f t="shared" si="109"/>
        <v>10.288381796959133</v>
      </c>
      <c r="O90" s="84">
        <f t="shared" si="110"/>
        <v>20.576763593918265</v>
      </c>
      <c r="P90" s="114">
        <f t="shared" si="117"/>
        <v>28.807469031485571</v>
      </c>
      <c r="Q90" s="88">
        <f t="shared" si="23"/>
        <v>41.153527187836531</v>
      </c>
      <c r="R90" s="117">
        <f t="shared" si="102"/>
        <v>4.1153527187836518</v>
      </c>
      <c r="S90" s="84">
        <f t="shared" si="111"/>
        <v>6.8589211979727533</v>
      </c>
      <c r="T90" s="84">
        <f t="shared" si="112"/>
        <v>13.717842395945507</v>
      </c>
      <c r="U90" s="114">
        <f t="shared" si="118"/>
        <v>19.204979354323708</v>
      </c>
      <c r="V90" s="88">
        <f t="shared" si="103"/>
        <v>27.435684791891013</v>
      </c>
      <c r="W90" s="117">
        <f t="shared" si="104"/>
        <v>3.0865145390877395</v>
      </c>
      <c r="X90" s="84">
        <f t="shared" si="113"/>
        <v>5.1441908984795663</v>
      </c>
      <c r="Y90" s="84">
        <f t="shared" si="114"/>
        <v>10.288381796959133</v>
      </c>
      <c r="Z90" s="114">
        <f t="shared" si="119"/>
        <v>14.403734515742785</v>
      </c>
      <c r="AA90" s="88">
        <f t="shared" si="105"/>
        <v>20.576763593918265</v>
      </c>
      <c r="AB90" s="117">
        <f t="shared" si="106"/>
        <v>2.0576763593918259</v>
      </c>
      <c r="AC90" s="84">
        <f t="shared" si="115"/>
        <v>3.4294605989863767</v>
      </c>
      <c r="AD90" s="84">
        <f t="shared" si="116"/>
        <v>6.8589211979727533</v>
      </c>
      <c r="AE90" s="114">
        <f t="shared" si="120"/>
        <v>9.602489677161854</v>
      </c>
      <c r="AF90" s="88">
        <f t="shared" si="107"/>
        <v>13.717842395945507</v>
      </c>
    </row>
    <row r="91" spans="1:32" x14ac:dyDescent="0.25">
      <c r="A91" s="163"/>
      <c r="B91" s="7">
        <v>40</v>
      </c>
      <c r="C91" s="106">
        <v>46.162688000000003</v>
      </c>
      <c r="D91" s="106">
        <v>43.476252444444441</v>
      </c>
      <c r="E91" s="8">
        <v>0.8</v>
      </c>
      <c r="F91" s="42" t="s">
        <v>20</v>
      </c>
      <c r="G91" s="59" t="s">
        <v>18</v>
      </c>
      <c r="H91" s="121" t="s">
        <v>22</v>
      </c>
      <c r="I91" s="58" t="s">
        <v>20</v>
      </c>
      <c r="J91" s="144" t="s">
        <v>23</v>
      </c>
      <c r="K91" s="33" t="s">
        <v>18</v>
      </c>
      <c r="L91" s="79" t="s">
        <v>20</v>
      </c>
      <c r="M91" s="117">
        <f t="shared" ref="M91:M116" si="121">$E$10*Q91</f>
        <v>7.1279999999999992</v>
      </c>
      <c r="N91" s="84">
        <f t="shared" si="109"/>
        <v>11.879999999999999</v>
      </c>
      <c r="O91" s="84">
        <f t="shared" si="110"/>
        <v>23.759999999999998</v>
      </c>
      <c r="P91" s="114">
        <f t="shared" si="117"/>
        <v>33.263999999999996</v>
      </c>
      <c r="Q91" s="88">
        <f t="shared" ref="Q91:Q116" si="122">$E91*5940/M$13/$A$10</f>
        <v>47.519999999999996</v>
      </c>
      <c r="R91" s="117">
        <f t="shared" si="102"/>
        <v>4.7519999999999998</v>
      </c>
      <c r="S91" s="84">
        <f t="shared" si="111"/>
        <v>7.92</v>
      </c>
      <c r="T91" s="84">
        <f t="shared" si="112"/>
        <v>15.84</v>
      </c>
      <c r="U91" s="114">
        <f t="shared" si="118"/>
        <v>22.175999999999998</v>
      </c>
      <c r="V91" s="88">
        <f t="shared" si="103"/>
        <v>31.68</v>
      </c>
      <c r="W91" s="117">
        <f t="shared" si="104"/>
        <v>3.5639999999999996</v>
      </c>
      <c r="X91" s="84">
        <f t="shared" si="113"/>
        <v>5.9399999999999995</v>
      </c>
      <c r="Y91" s="84">
        <f t="shared" si="114"/>
        <v>11.879999999999999</v>
      </c>
      <c r="Z91" s="114">
        <f t="shared" si="119"/>
        <v>16.631999999999998</v>
      </c>
      <c r="AA91" s="88">
        <f t="shared" si="105"/>
        <v>23.759999999999998</v>
      </c>
      <c r="AB91" s="117">
        <f t="shared" si="106"/>
        <v>2.3759999999999999</v>
      </c>
      <c r="AC91" s="84">
        <f t="shared" si="115"/>
        <v>3.96</v>
      </c>
      <c r="AD91" s="84">
        <f t="shared" si="116"/>
        <v>7.92</v>
      </c>
      <c r="AE91" s="114">
        <f t="shared" si="120"/>
        <v>11.087999999999999</v>
      </c>
      <c r="AF91" s="88">
        <f t="shared" si="107"/>
        <v>15.84</v>
      </c>
    </row>
    <row r="92" spans="1:32" s="86" customFormat="1" x14ac:dyDescent="0.25">
      <c r="A92" s="163"/>
      <c r="B92" s="3">
        <v>50</v>
      </c>
      <c r="C92" s="104">
        <v>57.703360000000004</v>
      </c>
      <c r="D92" s="104">
        <v>54.345315555555558</v>
      </c>
      <c r="E92" s="4">
        <f>SQRT(B92/B$91)*E$91</f>
        <v>0.89442719099991597</v>
      </c>
      <c r="F92" s="100" t="s">
        <v>20</v>
      </c>
      <c r="G92" s="59" t="s">
        <v>18</v>
      </c>
      <c r="H92" s="59" t="s">
        <v>21</v>
      </c>
      <c r="I92" s="99" t="s">
        <v>20</v>
      </c>
      <c r="J92" s="154" t="s">
        <v>23</v>
      </c>
      <c r="K92" s="26" t="s">
        <v>18</v>
      </c>
      <c r="L92" s="75" t="s">
        <v>18</v>
      </c>
      <c r="M92" s="117">
        <f t="shared" si="121"/>
        <v>7.9693462718092514</v>
      </c>
      <c r="N92" s="84">
        <f t="shared" si="109"/>
        <v>13.282243786348753</v>
      </c>
      <c r="O92" s="84">
        <f t="shared" si="110"/>
        <v>26.564487572697505</v>
      </c>
      <c r="P92" s="114">
        <f t="shared" si="117"/>
        <v>37.190282601776502</v>
      </c>
      <c r="Q92" s="88">
        <f t="shared" si="122"/>
        <v>53.12897514539501</v>
      </c>
      <c r="R92" s="117">
        <f t="shared" si="102"/>
        <v>5.3128975145395003</v>
      </c>
      <c r="S92" s="84">
        <f t="shared" si="111"/>
        <v>8.8548291908991672</v>
      </c>
      <c r="T92" s="84">
        <f t="shared" si="112"/>
        <v>17.709658381798334</v>
      </c>
      <c r="U92" s="114">
        <f t="shared" si="118"/>
        <v>24.793521734517668</v>
      </c>
      <c r="V92" s="88">
        <f t="shared" si="103"/>
        <v>35.419316763596669</v>
      </c>
      <c r="W92" s="117">
        <f t="shared" si="104"/>
        <v>3.9846731359046257</v>
      </c>
      <c r="X92" s="84">
        <f t="shared" si="113"/>
        <v>6.6411218931743763</v>
      </c>
      <c r="Y92" s="84">
        <f t="shared" si="114"/>
        <v>13.282243786348753</v>
      </c>
      <c r="Z92" s="114">
        <f t="shared" si="119"/>
        <v>18.595141300888251</v>
      </c>
      <c r="AA92" s="88">
        <f t="shared" si="105"/>
        <v>26.564487572697505</v>
      </c>
      <c r="AB92" s="117">
        <f t="shared" si="106"/>
        <v>2.6564487572697502</v>
      </c>
      <c r="AC92" s="84">
        <f t="shared" si="115"/>
        <v>4.4274145954495836</v>
      </c>
      <c r="AD92" s="84">
        <f t="shared" si="116"/>
        <v>8.8548291908991672</v>
      </c>
      <c r="AE92" s="114">
        <f t="shared" si="120"/>
        <v>12.396760867258834</v>
      </c>
      <c r="AF92" s="88">
        <f t="shared" si="107"/>
        <v>17.709658381798334</v>
      </c>
    </row>
    <row r="93" spans="1:32" x14ac:dyDescent="0.25">
      <c r="A93" s="163"/>
      <c r="B93" s="5">
        <v>60</v>
      </c>
      <c r="C93" s="105">
        <v>69.244032000000004</v>
      </c>
      <c r="D93" s="105">
        <v>65.214378666666661</v>
      </c>
      <c r="E93" s="6">
        <f>SQRT(B93/B$91)*E$91</f>
        <v>0.9797958971132712</v>
      </c>
      <c r="F93" s="42" t="s">
        <v>20</v>
      </c>
      <c r="G93" s="59" t="s">
        <v>18</v>
      </c>
      <c r="H93" s="59" t="s">
        <v>21</v>
      </c>
      <c r="I93" s="58" t="s">
        <v>20</v>
      </c>
      <c r="J93" s="154" t="s">
        <v>23</v>
      </c>
      <c r="K93" s="33" t="s">
        <v>18</v>
      </c>
      <c r="L93" s="75" t="s">
        <v>18</v>
      </c>
      <c r="M93" s="117">
        <f t="shared" si="121"/>
        <v>8.7299814432792466</v>
      </c>
      <c r="N93" s="84">
        <f t="shared" si="109"/>
        <v>14.549969072132077</v>
      </c>
      <c r="O93" s="84">
        <f t="shared" si="110"/>
        <v>29.099938144264154</v>
      </c>
      <c r="P93" s="114">
        <f t="shared" si="117"/>
        <v>40.739913401969815</v>
      </c>
      <c r="Q93" s="88">
        <f t="shared" si="122"/>
        <v>58.199876288528309</v>
      </c>
      <c r="R93" s="117">
        <f t="shared" si="102"/>
        <v>5.8199876288528314</v>
      </c>
      <c r="S93" s="84">
        <f t="shared" si="111"/>
        <v>9.6999793814213859</v>
      </c>
      <c r="T93" s="84">
        <f t="shared" si="112"/>
        <v>19.399958762842772</v>
      </c>
      <c r="U93" s="114">
        <f t="shared" si="118"/>
        <v>27.159942267979879</v>
      </c>
      <c r="V93" s="88">
        <f t="shared" si="103"/>
        <v>38.799917525685544</v>
      </c>
      <c r="W93" s="117">
        <f t="shared" si="104"/>
        <v>4.3649907216396233</v>
      </c>
      <c r="X93" s="84">
        <f t="shared" si="113"/>
        <v>7.2749845360660386</v>
      </c>
      <c r="Y93" s="84">
        <f t="shared" si="114"/>
        <v>14.549969072132077</v>
      </c>
      <c r="Z93" s="114">
        <f t="shared" si="119"/>
        <v>20.369956700984908</v>
      </c>
      <c r="AA93" s="88">
        <f t="shared" si="105"/>
        <v>29.099938144264154</v>
      </c>
      <c r="AB93" s="117">
        <f t="shared" si="106"/>
        <v>2.9099938144264157</v>
      </c>
      <c r="AC93" s="84">
        <f t="shared" si="115"/>
        <v>4.849989690710693</v>
      </c>
      <c r="AD93" s="84">
        <f t="shared" si="116"/>
        <v>9.6999793814213859</v>
      </c>
      <c r="AE93" s="114">
        <f t="shared" si="120"/>
        <v>13.57997113398994</v>
      </c>
      <c r="AF93" s="88">
        <f t="shared" si="107"/>
        <v>19.399958762842772</v>
      </c>
    </row>
    <row r="94" spans="1:32" x14ac:dyDescent="0.25">
      <c r="A94" s="163"/>
      <c r="B94" s="5">
        <v>70</v>
      </c>
      <c r="C94" s="105">
        <v>80.784704000000005</v>
      </c>
      <c r="D94" s="105">
        <v>76.083441777777779</v>
      </c>
      <c r="E94" s="6">
        <f>SQRT(B94/B$91)*E$91</f>
        <v>1.0583005244258363</v>
      </c>
      <c r="F94" s="39" t="s">
        <v>18</v>
      </c>
      <c r="G94" s="59" t="s">
        <v>18</v>
      </c>
      <c r="H94" s="59" t="s">
        <v>21</v>
      </c>
      <c r="I94" s="58" t="s">
        <v>20</v>
      </c>
      <c r="J94" s="154" t="s">
        <v>23</v>
      </c>
      <c r="K94" s="26" t="s">
        <v>18</v>
      </c>
      <c r="L94" s="75" t="s">
        <v>18</v>
      </c>
      <c r="M94" s="117">
        <f t="shared" si="121"/>
        <v>9.4294576726342019</v>
      </c>
      <c r="N94" s="84">
        <f t="shared" si="109"/>
        <v>15.715762787723671</v>
      </c>
      <c r="O94" s="84">
        <f t="shared" si="110"/>
        <v>31.431525575447342</v>
      </c>
      <c r="P94" s="114">
        <f t="shared" si="117"/>
        <v>44.004135805626277</v>
      </c>
      <c r="Q94" s="88">
        <f t="shared" si="122"/>
        <v>62.863051150894684</v>
      </c>
      <c r="R94" s="117">
        <f t="shared" si="102"/>
        <v>6.2863051150894682</v>
      </c>
      <c r="S94" s="84">
        <f t="shared" si="111"/>
        <v>10.47717519181578</v>
      </c>
      <c r="T94" s="84">
        <f t="shared" si="112"/>
        <v>20.95435038363156</v>
      </c>
      <c r="U94" s="114">
        <f t="shared" si="118"/>
        <v>29.336090537084182</v>
      </c>
      <c r="V94" s="88">
        <f t="shared" si="103"/>
        <v>41.90870076726312</v>
      </c>
      <c r="W94" s="117">
        <f t="shared" si="104"/>
        <v>4.7147288363171009</v>
      </c>
      <c r="X94" s="84">
        <f t="shared" si="113"/>
        <v>7.8578813938618355</v>
      </c>
      <c r="Y94" s="84">
        <f t="shared" si="114"/>
        <v>15.715762787723671</v>
      </c>
      <c r="Z94" s="114">
        <f t="shared" si="119"/>
        <v>22.002067902813138</v>
      </c>
      <c r="AA94" s="88">
        <f t="shared" si="105"/>
        <v>31.431525575447342</v>
      </c>
      <c r="AB94" s="117">
        <f t="shared" si="106"/>
        <v>3.1431525575447341</v>
      </c>
      <c r="AC94" s="84">
        <f t="shared" si="115"/>
        <v>5.23858759590789</v>
      </c>
      <c r="AD94" s="84">
        <f t="shared" si="116"/>
        <v>10.47717519181578</v>
      </c>
      <c r="AE94" s="114">
        <f t="shared" si="120"/>
        <v>14.668045268542091</v>
      </c>
      <c r="AF94" s="88">
        <f t="shared" si="107"/>
        <v>20.95435038363156</v>
      </c>
    </row>
    <row r="95" spans="1:32" x14ac:dyDescent="0.25">
      <c r="A95" s="163"/>
      <c r="B95" s="5">
        <v>80</v>
      </c>
      <c r="C95" s="105">
        <v>92.325376000000006</v>
      </c>
      <c r="D95" s="105">
        <v>86.952504888888882</v>
      </c>
      <c r="E95" s="6">
        <f>SQRT(B95/B$91)*E$91</f>
        <v>1.1313708498984762</v>
      </c>
      <c r="F95" s="39" t="s">
        <v>18</v>
      </c>
      <c r="G95" s="49"/>
      <c r="H95" s="58" t="s">
        <v>20</v>
      </c>
      <c r="I95" s="49"/>
      <c r="J95" s="154" t="s">
        <v>23</v>
      </c>
      <c r="K95" s="25"/>
      <c r="L95" s="75" t="s">
        <v>18</v>
      </c>
      <c r="M95" s="117">
        <f t="shared" si="121"/>
        <v>10.080514272595423</v>
      </c>
      <c r="N95" s="84">
        <f t="shared" si="109"/>
        <v>16.800857120992372</v>
      </c>
      <c r="O95" s="84">
        <f t="shared" si="110"/>
        <v>33.601714241984745</v>
      </c>
      <c r="P95" s="114">
        <f t="shared" si="117"/>
        <v>47.042399938778637</v>
      </c>
      <c r="Q95" s="88">
        <f t="shared" si="122"/>
        <v>67.203428483969489</v>
      </c>
      <c r="R95" s="117">
        <f t="shared" si="102"/>
        <v>6.7203428483969487</v>
      </c>
      <c r="S95" s="84">
        <f t="shared" si="111"/>
        <v>11.200571413994915</v>
      </c>
      <c r="T95" s="84">
        <f t="shared" si="112"/>
        <v>22.40114282798983</v>
      </c>
      <c r="U95" s="114">
        <f t="shared" si="118"/>
        <v>31.36159995918576</v>
      </c>
      <c r="V95" s="88">
        <f t="shared" si="103"/>
        <v>44.802285655979659</v>
      </c>
      <c r="W95" s="117">
        <f t="shared" si="104"/>
        <v>5.0402571362977113</v>
      </c>
      <c r="X95" s="84">
        <f t="shared" si="113"/>
        <v>8.4004285604961861</v>
      </c>
      <c r="Y95" s="84">
        <f t="shared" si="114"/>
        <v>16.800857120992372</v>
      </c>
      <c r="Z95" s="114">
        <f t="shared" si="119"/>
        <v>23.521199969389318</v>
      </c>
      <c r="AA95" s="88">
        <f t="shared" si="105"/>
        <v>33.601714241984745</v>
      </c>
      <c r="AB95" s="117">
        <f t="shared" si="106"/>
        <v>3.3601714241984744</v>
      </c>
      <c r="AC95" s="84">
        <f t="shared" si="115"/>
        <v>5.6002857069974574</v>
      </c>
      <c r="AD95" s="84">
        <f t="shared" si="116"/>
        <v>11.200571413994915</v>
      </c>
      <c r="AE95" s="114">
        <f t="shared" si="120"/>
        <v>15.68079997959288</v>
      </c>
      <c r="AF95" s="88">
        <f t="shared" si="107"/>
        <v>22.40114282798983</v>
      </c>
    </row>
    <row r="96" spans="1:32" ht="15.75" thickBot="1" x14ac:dyDescent="0.3">
      <c r="A96" s="163"/>
      <c r="B96" s="5">
        <v>90</v>
      </c>
      <c r="C96" s="105">
        <v>103.86604800000001</v>
      </c>
      <c r="D96" s="105">
        <v>97.821567999999999</v>
      </c>
      <c r="E96" s="6">
        <f>SQRT(B96/B$91)*E$91</f>
        <v>1.2000000000000002</v>
      </c>
      <c r="F96" s="39" t="s">
        <v>18</v>
      </c>
      <c r="G96" s="49"/>
      <c r="H96" s="49"/>
      <c r="I96" s="49"/>
      <c r="J96" s="150" t="s">
        <v>22</v>
      </c>
      <c r="K96" s="25"/>
      <c r="L96" s="75" t="s">
        <v>18</v>
      </c>
      <c r="M96" s="118">
        <f t="shared" si="121"/>
        <v>10.692</v>
      </c>
      <c r="N96" s="85">
        <f t="shared" si="109"/>
        <v>17.82</v>
      </c>
      <c r="O96" s="85">
        <f t="shared" si="110"/>
        <v>35.64</v>
      </c>
      <c r="P96" s="115">
        <f t="shared" si="117"/>
        <v>49.896000000000001</v>
      </c>
      <c r="Q96" s="89">
        <f t="shared" si="122"/>
        <v>71.28</v>
      </c>
      <c r="R96" s="118">
        <f t="shared" si="102"/>
        <v>7.1280000000000001</v>
      </c>
      <c r="S96" s="85">
        <f t="shared" si="111"/>
        <v>11.88</v>
      </c>
      <c r="T96" s="85">
        <f t="shared" si="112"/>
        <v>23.76</v>
      </c>
      <c r="U96" s="115">
        <f t="shared" si="118"/>
        <v>33.264000000000003</v>
      </c>
      <c r="V96" s="89">
        <f t="shared" si="103"/>
        <v>47.52</v>
      </c>
      <c r="W96" s="118">
        <f t="shared" si="104"/>
        <v>5.3460000000000001</v>
      </c>
      <c r="X96" s="85">
        <f t="shared" si="113"/>
        <v>8.91</v>
      </c>
      <c r="Y96" s="85">
        <f t="shared" si="114"/>
        <v>17.82</v>
      </c>
      <c r="Z96" s="115">
        <f t="shared" si="119"/>
        <v>24.948</v>
      </c>
      <c r="AA96" s="89">
        <f t="shared" si="105"/>
        <v>35.64</v>
      </c>
      <c r="AB96" s="118">
        <f t="shared" si="106"/>
        <v>3.5640000000000001</v>
      </c>
      <c r="AC96" s="85">
        <f t="shared" si="115"/>
        <v>5.94</v>
      </c>
      <c r="AD96" s="85">
        <f t="shared" si="116"/>
        <v>11.88</v>
      </c>
      <c r="AE96" s="115">
        <f t="shared" si="120"/>
        <v>16.632000000000001</v>
      </c>
      <c r="AF96" s="89">
        <f t="shared" si="107"/>
        <v>23.76</v>
      </c>
    </row>
    <row r="97" spans="1:32" x14ac:dyDescent="0.25">
      <c r="A97" s="168" t="s">
        <v>12</v>
      </c>
      <c r="B97" s="11">
        <v>10</v>
      </c>
      <c r="C97" s="108">
        <v>12.407299999999999</v>
      </c>
      <c r="D97" s="108">
        <v>11.357911111111111</v>
      </c>
      <c r="E97" s="12">
        <f>SQRT(B97/B$101)*E$101</f>
        <v>0.5</v>
      </c>
      <c r="F97" s="30"/>
      <c r="G97" s="30"/>
      <c r="H97" s="30"/>
      <c r="I97" s="30"/>
      <c r="J97" s="155"/>
      <c r="K97" s="65"/>
      <c r="L97" s="65"/>
      <c r="M97" s="116">
        <f t="shared" si="121"/>
        <v>4.4550000000000001</v>
      </c>
      <c r="N97" s="83">
        <f>Q97*N$15</f>
        <v>7.4249999999999998</v>
      </c>
      <c r="O97" s="83">
        <f>Q97*O$15</f>
        <v>14.85</v>
      </c>
      <c r="P97" s="113">
        <f>Q97*P$15</f>
        <v>20.79</v>
      </c>
      <c r="Q97" s="93">
        <f t="shared" si="122"/>
        <v>29.7</v>
      </c>
      <c r="R97" s="116">
        <f t="shared" si="102"/>
        <v>2.97</v>
      </c>
      <c r="S97" s="83">
        <f>V97*S$15</f>
        <v>4.95</v>
      </c>
      <c r="T97" s="83">
        <f>V97*T$15</f>
        <v>9.9</v>
      </c>
      <c r="U97" s="113">
        <f>V97*U$15</f>
        <v>13.86</v>
      </c>
      <c r="V97" s="93">
        <f t="shared" si="103"/>
        <v>19.8</v>
      </c>
      <c r="W97" s="116">
        <f t="shared" si="104"/>
        <v>2.2275</v>
      </c>
      <c r="X97" s="83">
        <f>AA97*X$15</f>
        <v>3.7124999999999999</v>
      </c>
      <c r="Y97" s="83">
        <f>AA97*Y$15</f>
        <v>7.4249999999999998</v>
      </c>
      <c r="Z97" s="113">
        <f>AA97*Z$15</f>
        <v>10.395</v>
      </c>
      <c r="AA97" s="93">
        <f t="shared" si="105"/>
        <v>14.85</v>
      </c>
      <c r="AB97" s="116">
        <f t="shared" si="106"/>
        <v>1.4850000000000001</v>
      </c>
      <c r="AC97" s="83">
        <f>AF97*AC$15</f>
        <v>2.4750000000000001</v>
      </c>
      <c r="AD97" s="83">
        <f>AF97*AD$15</f>
        <v>4.95</v>
      </c>
      <c r="AE97" s="113">
        <f>AF97*AE$15</f>
        <v>6.93</v>
      </c>
      <c r="AF97" s="93">
        <f t="shared" si="107"/>
        <v>9.9</v>
      </c>
    </row>
    <row r="98" spans="1:32" x14ac:dyDescent="0.25">
      <c r="A98" s="169"/>
      <c r="B98" s="13">
        <v>15</v>
      </c>
      <c r="C98" s="105">
        <v>18.610949999999999</v>
      </c>
      <c r="D98" s="105">
        <v>17.036866666666665</v>
      </c>
      <c r="E98" s="14">
        <f>SQRT(B98/B$101)*E$101</f>
        <v>0.61237243569579447</v>
      </c>
      <c r="F98" s="49"/>
      <c r="G98" s="58" t="s">
        <v>20</v>
      </c>
      <c r="H98" s="49"/>
      <c r="I98" s="49"/>
      <c r="J98" s="146"/>
      <c r="K98" s="25" t="s">
        <v>21</v>
      </c>
      <c r="L98" s="49"/>
      <c r="M98" s="117">
        <f t="shared" si="121"/>
        <v>5.4562384020495278</v>
      </c>
      <c r="N98" s="84">
        <f t="shared" ref="N98:N106" si="123">Q98*N$15</f>
        <v>9.0937306700825467</v>
      </c>
      <c r="O98" s="84">
        <f t="shared" ref="O98:O106" si="124">Q98*O$15</f>
        <v>18.187461340165093</v>
      </c>
      <c r="P98" s="114">
        <f>Q98*P$15</f>
        <v>25.462445876231129</v>
      </c>
      <c r="Q98" s="88">
        <f t="shared" si="122"/>
        <v>36.374922680330187</v>
      </c>
      <c r="R98" s="117">
        <f t="shared" si="102"/>
        <v>3.6374922680330188</v>
      </c>
      <c r="S98" s="84">
        <f t="shared" ref="S98:S106" si="125">V98*S$15</f>
        <v>6.0624871133883653</v>
      </c>
      <c r="T98" s="84">
        <f t="shared" ref="T98:T106" si="126">V98*T$15</f>
        <v>12.124974226776731</v>
      </c>
      <c r="U98" s="114">
        <f>V98*U$15</f>
        <v>16.974963917487422</v>
      </c>
      <c r="V98" s="88">
        <f t="shared" si="103"/>
        <v>24.249948453553461</v>
      </c>
      <c r="W98" s="117">
        <f t="shared" si="104"/>
        <v>2.7281192010247639</v>
      </c>
      <c r="X98" s="84">
        <f t="shared" ref="X98:X106" si="127">AA98*X$15</f>
        <v>4.5468653350412733</v>
      </c>
      <c r="Y98" s="84">
        <f t="shared" ref="Y98:Y106" si="128">AA98*Y$15</f>
        <v>9.0937306700825467</v>
      </c>
      <c r="Z98" s="114">
        <f>AA98*Z$15</f>
        <v>12.731222938115565</v>
      </c>
      <c r="AA98" s="88">
        <f t="shared" si="105"/>
        <v>18.187461340165093</v>
      </c>
      <c r="AB98" s="117">
        <f t="shared" si="106"/>
        <v>1.8187461340165094</v>
      </c>
      <c r="AC98" s="84">
        <f t="shared" ref="AC98:AC106" si="129">AF98*AC$15</f>
        <v>3.0312435566941827</v>
      </c>
      <c r="AD98" s="84">
        <f t="shared" ref="AD98:AD106" si="130">AF98*AD$15</f>
        <v>6.0624871133883653</v>
      </c>
      <c r="AE98" s="114">
        <f>AF98*AE$15</f>
        <v>8.4874819587437109</v>
      </c>
      <c r="AF98" s="88">
        <f t="shared" si="107"/>
        <v>12.124974226776731</v>
      </c>
    </row>
    <row r="99" spans="1:32" x14ac:dyDescent="0.25">
      <c r="A99" s="169"/>
      <c r="B99" s="13">
        <v>20</v>
      </c>
      <c r="C99" s="105">
        <v>24.814599999999999</v>
      </c>
      <c r="D99" s="105">
        <v>22.715822222222222</v>
      </c>
      <c r="E99" s="14">
        <f>SQRT(B99/B$101)*E$101</f>
        <v>0.70710678118654757</v>
      </c>
      <c r="F99" s="49"/>
      <c r="G99" s="58" t="s">
        <v>20</v>
      </c>
      <c r="H99" s="49"/>
      <c r="I99" s="49"/>
      <c r="J99" s="153"/>
      <c r="K99" s="33" t="s">
        <v>20</v>
      </c>
      <c r="L99" s="49"/>
      <c r="M99" s="117">
        <f t="shared" si="121"/>
        <v>6.30032142037214</v>
      </c>
      <c r="N99" s="84">
        <f t="shared" si="123"/>
        <v>10.500535700620233</v>
      </c>
      <c r="O99" s="84">
        <f t="shared" si="124"/>
        <v>21.001071401240466</v>
      </c>
      <c r="P99" s="114">
        <f t="shared" ref="P99:P106" si="131">Q99*P$15</f>
        <v>29.401499961736651</v>
      </c>
      <c r="Q99" s="88">
        <f t="shared" si="122"/>
        <v>42.002142802480932</v>
      </c>
      <c r="R99" s="117">
        <f t="shared" si="102"/>
        <v>4.2002142802480931</v>
      </c>
      <c r="S99" s="84">
        <f t="shared" si="125"/>
        <v>7.0003571337468218</v>
      </c>
      <c r="T99" s="84">
        <f t="shared" si="126"/>
        <v>14.000714267493644</v>
      </c>
      <c r="U99" s="114">
        <f t="shared" ref="U99:U106" si="132">V99*U$15</f>
        <v>19.600999974491099</v>
      </c>
      <c r="V99" s="88">
        <f t="shared" si="103"/>
        <v>28.001428534987287</v>
      </c>
      <c r="W99" s="117">
        <f t="shared" si="104"/>
        <v>3.15016071018607</v>
      </c>
      <c r="X99" s="84">
        <f t="shared" si="127"/>
        <v>5.2502678503101166</v>
      </c>
      <c r="Y99" s="84">
        <f t="shared" si="128"/>
        <v>10.500535700620233</v>
      </c>
      <c r="Z99" s="114">
        <f t="shared" ref="Z99:Z106" si="133">AA99*Z$15</f>
        <v>14.700749980868325</v>
      </c>
      <c r="AA99" s="88">
        <f t="shared" si="105"/>
        <v>21.001071401240466</v>
      </c>
      <c r="AB99" s="117">
        <f t="shared" si="106"/>
        <v>2.1001071401240465</v>
      </c>
      <c r="AC99" s="84">
        <f t="shared" si="129"/>
        <v>3.5001785668734109</v>
      </c>
      <c r="AD99" s="84">
        <f t="shared" si="130"/>
        <v>7.0003571337468218</v>
      </c>
      <c r="AE99" s="114">
        <f t="shared" ref="AE99:AE106" si="134">AF99*AE$15</f>
        <v>9.8004999872455496</v>
      </c>
      <c r="AF99" s="88">
        <f t="shared" si="107"/>
        <v>14.000714267493644</v>
      </c>
    </row>
    <row r="100" spans="1:32" ht="14.45" customHeight="1" x14ac:dyDescent="0.25">
      <c r="A100" s="169"/>
      <c r="B100" s="13">
        <v>30</v>
      </c>
      <c r="C100" s="105">
        <v>37.221899999999998</v>
      </c>
      <c r="D100" s="105">
        <v>34.07373333333333</v>
      </c>
      <c r="E100" s="14">
        <f>SQRT(B100/B$101)*E$101</f>
        <v>0.8660254037844386</v>
      </c>
      <c r="F100" s="122" t="s">
        <v>41</v>
      </c>
      <c r="G100" s="58" t="s">
        <v>20</v>
      </c>
      <c r="H100" s="121" t="s">
        <v>22</v>
      </c>
      <c r="I100" s="122"/>
      <c r="J100" s="142"/>
      <c r="K100" s="33" t="s">
        <v>20</v>
      </c>
      <c r="L100" s="49"/>
      <c r="M100" s="117">
        <f t="shared" si="121"/>
        <v>7.7162863477193486</v>
      </c>
      <c r="N100" s="84">
        <f t="shared" si="123"/>
        <v>12.860477246198915</v>
      </c>
      <c r="O100" s="84">
        <f t="shared" si="124"/>
        <v>25.72095449239783</v>
      </c>
      <c r="P100" s="114">
        <f t="shared" si="131"/>
        <v>36.009336289356959</v>
      </c>
      <c r="Q100" s="88">
        <f t="shared" si="122"/>
        <v>51.44190898479566</v>
      </c>
      <c r="R100" s="117">
        <f t="shared" si="102"/>
        <v>5.1441908984795655</v>
      </c>
      <c r="S100" s="84">
        <f t="shared" si="125"/>
        <v>8.5736514974659421</v>
      </c>
      <c r="T100" s="84">
        <f t="shared" si="126"/>
        <v>17.147302994931884</v>
      </c>
      <c r="U100" s="114">
        <f t="shared" si="132"/>
        <v>24.006224192904636</v>
      </c>
      <c r="V100" s="88">
        <f t="shared" si="103"/>
        <v>34.294605989863769</v>
      </c>
      <c r="W100" s="117">
        <f t="shared" si="104"/>
        <v>3.8581431738596743</v>
      </c>
      <c r="X100" s="84">
        <f t="shared" si="127"/>
        <v>6.4302386230994575</v>
      </c>
      <c r="Y100" s="84">
        <f t="shared" si="128"/>
        <v>12.860477246198915</v>
      </c>
      <c r="Z100" s="114">
        <f t="shared" si="133"/>
        <v>18.00466814467848</v>
      </c>
      <c r="AA100" s="88">
        <f t="shared" si="105"/>
        <v>25.72095449239783</v>
      </c>
      <c r="AB100" s="117">
        <f t="shared" si="106"/>
        <v>2.5720954492397827</v>
      </c>
      <c r="AC100" s="84">
        <f t="shared" si="129"/>
        <v>4.2868257487329711</v>
      </c>
      <c r="AD100" s="84">
        <f t="shared" si="130"/>
        <v>8.5736514974659421</v>
      </c>
      <c r="AE100" s="114">
        <f t="shared" si="134"/>
        <v>12.003112096452318</v>
      </c>
      <c r="AF100" s="88">
        <f t="shared" si="107"/>
        <v>17.147302994931884</v>
      </c>
    </row>
    <row r="101" spans="1:32" x14ac:dyDescent="0.25">
      <c r="A101" s="169"/>
      <c r="B101" s="15">
        <v>40</v>
      </c>
      <c r="C101" s="106">
        <v>49.629199999999997</v>
      </c>
      <c r="D101" s="106">
        <v>45.431644444444444</v>
      </c>
      <c r="E101" s="16">
        <v>1</v>
      </c>
      <c r="F101" s="122"/>
      <c r="G101" s="58" t="s">
        <v>20</v>
      </c>
      <c r="H101" s="58" t="s">
        <v>21</v>
      </c>
      <c r="I101" s="122"/>
      <c r="J101" s="156"/>
      <c r="K101" s="33" t="s">
        <v>18</v>
      </c>
      <c r="L101" s="49"/>
      <c r="M101" s="117">
        <f t="shared" si="121"/>
        <v>8.91</v>
      </c>
      <c r="N101" s="84">
        <f t="shared" si="123"/>
        <v>14.85</v>
      </c>
      <c r="O101" s="84">
        <f t="shared" si="124"/>
        <v>29.7</v>
      </c>
      <c r="P101" s="114">
        <f t="shared" si="131"/>
        <v>41.58</v>
      </c>
      <c r="Q101" s="88">
        <f t="shared" si="122"/>
        <v>59.4</v>
      </c>
      <c r="R101" s="117">
        <f t="shared" si="102"/>
        <v>5.94</v>
      </c>
      <c r="S101" s="84">
        <f t="shared" si="125"/>
        <v>9.9</v>
      </c>
      <c r="T101" s="84">
        <f t="shared" si="126"/>
        <v>19.8</v>
      </c>
      <c r="U101" s="114">
        <f t="shared" si="132"/>
        <v>27.72</v>
      </c>
      <c r="V101" s="88">
        <f t="shared" si="103"/>
        <v>39.6</v>
      </c>
      <c r="W101" s="117">
        <f t="shared" si="104"/>
        <v>4.4550000000000001</v>
      </c>
      <c r="X101" s="84">
        <f t="shared" si="127"/>
        <v>7.4249999999999998</v>
      </c>
      <c r="Y101" s="84">
        <f t="shared" si="128"/>
        <v>14.85</v>
      </c>
      <c r="Z101" s="114">
        <f t="shared" si="133"/>
        <v>20.79</v>
      </c>
      <c r="AA101" s="88">
        <f t="shared" si="105"/>
        <v>29.7</v>
      </c>
      <c r="AB101" s="117">
        <f t="shared" si="106"/>
        <v>2.97</v>
      </c>
      <c r="AC101" s="84">
        <f t="shared" si="129"/>
        <v>4.95</v>
      </c>
      <c r="AD101" s="84">
        <f t="shared" si="130"/>
        <v>9.9</v>
      </c>
      <c r="AE101" s="114">
        <f t="shared" si="134"/>
        <v>13.86</v>
      </c>
      <c r="AF101" s="88">
        <f t="shared" si="107"/>
        <v>19.8</v>
      </c>
    </row>
    <row r="102" spans="1:32" x14ac:dyDescent="0.25">
      <c r="A102" s="169"/>
      <c r="B102" s="13">
        <v>50</v>
      </c>
      <c r="C102" s="105">
        <v>62.036500000000004</v>
      </c>
      <c r="D102" s="105">
        <v>56.789555555555552</v>
      </c>
      <c r="E102" s="14">
        <f>SQRT(B102/B$101)*E$101</f>
        <v>1.1180339887498949</v>
      </c>
      <c r="F102" s="122"/>
      <c r="G102" s="58" t="s">
        <v>20</v>
      </c>
      <c r="H102" s="59" t="s">
        <v>21</v>
      </c>
      <c r="I102" s="122"/>
      <c r="J102" s="157"/>
      <c r="K102" s="33" t="s">
        <v>18</v>
      </c>
      <c r="L102" s="49"/>
      <c r="M102" s="117">
        <f t="shared" si="121"/>
        <v>9.9616828397615631</v>
      </c>
      <c r="N102" s="84">
        <f t="shared" si="123"/>
        <v>16.60280473293594</v>
      </c>
      <c r="O102" s="84">
        <f t="shared" si="124"/>
        <v>33.205609465871881</v>
      </c>
      <c r="P102" s="114">
        <f t="shared" si="131"/>
        <v>46.487853252220631</v>
      </c>
      <c r="Q102" s="88">
        <f t="shared" si="122"/>
        <v>66.411218931743761</v>
      </c>
      <c r="R102" s="117">
        <f t="shared" si="102"/>
        <v>6.6411218931743754</v>
      </c>
      <c r="S102" s="84">
        <f t="shared" si="125"/>
        <v>11.068536488623959</v>
      </c>
      <c r="T102" s="84">
        <f t="shared" si="126"/>
        <v>22.137072977247918</v>
      </c>
      <c r="U102" s="114">
        <f t="shared" si="132"/>
        <v>30.991902168147082</v>
      </c>
      <c r="V102" s="88">
        <f t="shared" si="103"/>
        <v>44.274145954495836</v>
      </c>
      <c r="W102" s="117">
        <f t="shared" si="104"/>
        <v>4.9808414198807816</v>
      </c>
      <c r="X102" s="84">
        <f t="shared" si="127"/>
        <v>8.3014023664679701</v>
      </c>
      <c r="Y102" s="84">
        <f t="shared" si="128"/>
        <v>16.60280473293594</v>
      </c>
      <c r="Z102" s="114">
        <f t="shared" si="133"/>
        <v>23.243926626110316</v>
      </c>
      <c r="AA102" s="88">
        <f t="shared" si="105"/>
        <v>33.205609465871881</v>
      </c>
      <c r="AB102" s="117">
        <f t="shared" si="106"/>
        <v>3.3205609465871877</v>
      </c>
      <c r="AC102" s="84">
        <f t="shared" si="129"/>
        <v>5.5342682443119795</v>
      </c>
      <c r="AD102" s="84">
        <f t="shared" si="130"/>
        <v>11.068536488623959</v>
      </c>
      <c r="AE102" s="114">
        <f t="shared" si="134"/>
        <v>15.495951084073541</v>
      </c>
      <c r="AF102" s="88">
        <f t="shared" si="107"/>
        <v>22.137072977247918</v>
      </c>
    </row>
    <row r="103" spans="1:32" x14ac:dyDescent="0.25">
      <c r="A103" s="169"/>
      <c r="B103" s="13">
        <v>60</v>
      </c>
      <c r="C103" s="105">
        <v>74.443799999999996</v>
      </c>
      <c r="D103" s="105">
        <v>68.147466666666659</v>
      </c>
      <c r="E103" s="14">
        <f>SQRT(B103/B$101)*E$101</f>
        <v>1.2247448713915889</v>
      </c>
      <c r="F103" s="49"/>
      <c r="G103" s="59" t="s">
        <v>18</v>
      </c>
      <c r="H103" s="59" t="s">
        <v>21</v>
      </c>
      <c r="I103" s="49"/>
      <c r="J103" s="157"/>
      <c r="K103" s="33" t="s">
        <v>18</v>
      </c>
      <c r="L103" s="49"/>
      <c r="M103" s="117">
        <f t="shared" si="121"/>
        <v>10.912476804099056</v>
      </c>
      <c r="N103" s="84">
        <f t="shared" si="123"/>
        <v>18.187461340165093</v>
      </c>
      <c r="O103" s="84">
        <f t="shared" si="124"/>
        <v>36.374922680330187</v>
      </c>
      <c r="P103" s="114">
        <f t="shared" si="131"/>
        <v>50.924891752462258</v>
      </c>
      <c r="Q103" s="88">
        <f t="shared" si="122"/>
        <v>72.749845360660373</v>
      </c>
      <c r="R103" s="117">
        <f t="shared" si="102"/>
        <v>7.2749845360660377</v>
      </c>
      <c r="S103" s="84">
        <f t="shared" si="125"/>
        <v>12.124974226776731</v>
      </c>
      <c r="T103" s="84">
        <f t="shared" si="126"/>
        <v>24.249948453553461</v>
      </c>
      <c r="U103" s="114">
        <f t="shared" si="132"/>
        <v>33.949927834974844</v>
      </c>
      <c r="V103" s="88">
        <f t="shared" si="103"/>
        <v>48.499896907106923</v>
      </c>
      <c r="W103" s="117">
        <f t="shared" si="104"/>
        <v>5.4562384020495278</v>
      </c>
      <c r="X103" s="84">
        <f t="shared" si="127"/>
        <v>9.0937306700825467</v>
      </c>
      <c r="Y103" s="84">
        <f t="shared" si="128"/>
        <v>18.187461340165093</v>
      </c>
      <c r="Z103" s="114">
        <f t="shared" si="133"/>
        <v>25.462445876231129</v>
      </c>
      <c r="AA103" s="88">
        <f t="shared" si="105"/>
        <v>36.374922680330187</v>
      </c>
      <c r="AB103" s="117">
        <f t="shared" si="106"/>
        <v>3.6374922680330188</v>
      </c>
      <c r="AC103" s="84">
        <f t="shared" si="129"/>
        <v>6.0624871133883653</v>
      </c>
      <c r="AD103" s="84">
        <f t="shared" si="130"/>
        <v>12.124974226776731</v>
      </c>
      <c r="AE103" s="114">
        <f t="shared" si="134"/>
        <v>16.974963917487422</v>
      </c>
      <c r="AF103" s="88">
        <f t="shared" si="107"/>
        <v>24.249948453553461</v>
      </c>
    </row>
    <row r="104" spans="1:32" x14ac:dyDescent="0.25">
      <c r="A104" s="169"/>
      <c r="B104" s="13">
        <v>70</v>
      </c>
      <c r="C104" s="105">
        <v>86.851100000000002</v>
      </c>
      <c r="D104" s="105">
        <v>79.505377777777781</v>
      </c>
      <c r="E104" s="14">
        <f>SQRT(B104/B$101)*E$101</f>
        <v>1.3228756555322954</v>
      </c>
      <c r="F104" s="49"/>
      <c r="G104" s="59" t="s">
        <v>18</v>
      </c>
      <c r="H104" s="59" t="s">
        <v>20</v>
      </c>
      <c r="I104" s="49"/>
      <c r="J104" s="157"/>
      <c r="K104" s="26" t="s">
        <v>18</v>
      </c>
      <c r="L104" s="49"/>
      <c r="M104" s="117">
        <f t="shared" si="121"/>
        <v>11.78682209079275</v>
      </c>
      <c r="N104" s="84">
        <f t="shared" si="123"/>
        <v>19.644703484654585</v>
      </c>
      <c r="O104" s="84">
        <f t="shared" si="124"/>
        <v>39.289406969309169</v>
      </c>
      <c r="P104" s="114">
        <f t="shared" si="131"/>
        <v>55.005169757032832</v>
      </c>
      <c r="Q104" s="88">
        <f t="shared" si="122"/>
        <v>78.578813938618339</v>
      </c>
      <c r="R104" s="117">
        <f t="shared" si="102"/>
        <v>7.8578813938618337</v>
      </c>
      <c r="S104" s="84">
        <f t="shared" si="125"/>
        <v>13.096468989769724</v>
      </c>
      <c r="T104" s="84">
        <f t="shared" si="126"/>
        <v>26.192937979539447</v>
      </c>
      <c r="U104" s="114">
        <f t="shared" si="132"/>
        <v>36.670113171355226</v>
      </c>
      <c r="V104" s="88">
        <f t="shared" si="103"/>
        <v>52.385875959078895</v>
      </c>
      <c r="W104" s="117">
        <f t="shared" si="104"/>
        <v>5.8934110453963751</v>
      </c>
      <c r="X104" s="84">
        <f t="shared" si="127"/>
        <v>9.8223517423272924</v>
      </c>
      <c r="Y104" s="84">
        <f t="shared" si="128"/>
        <v>19.644703484654585</v>
      </c>
      <c r="Z104" s="114">
        <f t="shared" si="133"/>
        <v>27.502584878516416</v>
      </c>
      <c r="AA104" s="88">
        <f t="shared" si="105"/>
        <v>39.289406969309169</v>
      </c>
      <c r="AB104" s="117">
        <f t="shared" si="106"/>
        <v>3.9289406969309169</v>
      </c>
      <c r="AC104" s="84">
        <f t="shared" si="129"/>
        <v>6.5482344948848619</v>
      </c>
      <c r="AD104" s="84">
        <f t="shared" si="130"/>
        <v>13.096468989769724</v>
      </c>
      <c r="AE104" s="114">
        <f t="shared" si="134"/>
        <v>18.335056585677613</v>
      </c>
      <c r="AF104" s="88">
        <f t="shared" si="107"/>
        <v>26.192937979539447</v>
      </c>
    </row>
    <row r="105" spans="1:32" x14ac:dyDescent="0.25">
      <c r="A105" s="169"/>
      <c r="B105" s="13">
        <v>80</v>
      </c>
      <c r="C105" s="105">
        <v>99.258399999999995</v>
      </c>
      <c r="D105" s="105">
        <v>90.863288888888889</v>
      </c>
      <c r="E105" s="14">
        <f>SQRT(B105/B$101)*E$101</f>
        <v>1.4142135623730951</v>
      </c>
      <c r="F105" s="44"/>
      <c r="G105" s="44"/>
      <c r="H105" s="59" t="s">
        <v>18</v>
      </c>
      <c r="I105" s="44"/>
      <c r="J105" s="157"/>
      <c r="K105" s="44"/>
      <c r="L105" s="44"/>
      <c r="M105" s="117">
        <f t="shared" si="121"/>
        <v>12.60064284074428</v>
      </c>
      <c r="N105" s="84">
        <f t="shared" si="123"/>
        <v>21.001071401240466</v>
      </c>
      <c r="O105" s="84">
        <f t="shared" si="124"/>
        <v>42.002142802480932</v>
      </c>
      <c r="P105" s="114">
        <f t="shared" si="131"/>
        <v>58.802999923473301</v>
      </c>
      <c r="Q105" s="88">
        <f t="shared" si="122"/>
        <v>84.004285604961865</v>
      </c>
      <c r="R105" s="117">
        <f t="shared" si="102"/>
        <v>8.4004285604961861</v>
      </c>
      <c r="S105" s="84">
        <f t="shared" si="125"/>
        <v>14.000714267493644</v>
      </c>
      <c r="T105" s="84">
        <f t="shared" si="126"/>
        <v>28.001428534987287</v>
      </c>
      <c r="U105" s="114">
        <f t="shared" si="132"/>
        <v>39.201999948982198</v>
      </c>
      <c r="V105" s="88">
        <f t="shared" si="103"/>
        <v>56.002857069974574</v>
      </c>
      <c r="W105" s="117">
        <f t="shared" si="104"/>
        <v>6.30032142037214</v>
      </c>
      <c r="X105" s="84">
        <f t="shared" si="127"/>
        <v>10.500535700620233</v>
      </c>
      <c r="Y105" s="84">
        <f t="shared" si="128"/>
        <v>21.001071401240466</v>
      </c>
      <c r="Z105" s="114">
        <f t="shared" si="133"/>
        <v>29.401499961736651</v>
      </c>
      <c r="AA105" s="88">
        <f t="shared" si="105"/>
        <v>42.002142802480932</v>
      </c>
      <c r="AB105" s="117">
        <f t="shared" si="106"/>
        <v>4.2002142802480931</v>
      </c>
      <c r="AC105" s="84">
        <f t="shared" si="129"/>
        <v>7.0003571337468218</v>
      </c>
      <c r="AD105" s="84">
        <f t="shared" si="130"/>
        <v>14.000714267493644</v>
      </c>
      <c r="AE105" s="114">
        <f t="shared" si="134"/>
        <v>19.600999974491099</v>
      </c>
      <c r="AF105" s="88">
        <f t="shared" si="107"/>
        <v>28.001428534987287</v>
      </c>
    </row>
    <row r="106" spans="1:32" ht="15.75" thickBot="1" x14ac:dyDescent="0.3">
      <c r="A106" s="170"/>
      <c r="B106" s="17">
        <v>90</v>
      </c>
      <c r="C106" s="107">
        <v>111.6657</v>
      </c>
      <c r="D106" s="107">
        <v>102.2212</v>
      </c>
      <c r="E106" s="18">
        <f>SQRT(B106/B$101)*E$101</f>
        <v>1.5</v>
      </c>
      <c r="F106" s="46"/>
      <c r="G106" s="46"/>
      <c r="H106" s="46"/>
      <c r="I106" s="46"/>
      <c r="J106" s="46"/>
      <c r="K106" s="46"/>
      <c r="L106" s="46"/>
      <c r="M106" s="118">
        <f t="shared" si="121"/>
        <v>13.364999999999998</v>
      </c>
      <c r="N106" s="85">
        <f t="shared" si="123"/>
        <v>22.274999999999999</v>
      </c>
      <c r="O106" s="85">
        <f t="shared" si="124"/>
        <v>44.55</v>
      </c>
      <c r="P106" s="115">
        <f t="shared" si="131"/>
        <v>62.36999999999999</v>
      </c>
      <c r="Q106" s="89">
        <f t="shared" si="122"/>
        <v>89.1</v>
      </c>
      <c r="R106" s="118">
        <f t="shared" si="102"/>
        <v>8.91</v>
      </c>
      <c r="S106" s="85">
        <f t="shared" si="125"/>
        <v>14.85</v>
      </c>
      <c r="T106" s="85">
        <f t="shared" si="126"/>
        <v>29.7</v>
      </c>
      <c r="U106" s="115">
        <f t="shared" si="132"/>
        <v>41.58</v>
      </c>
      <c r="V106" s="89">
        <f t="shared" si="103"/>
        <v>59.4</v>
      </c>
      <c r="W106" s="118">
        <f t="shared" si="104"/>
        <v>6.6824999999999992</v>
      </c>
      <c r="X106" s="85">
        <f t="shared" si="127"/>
        <v>11.137499999999999</v>
      </c>
      <c r="Y106" s="85">
        <f t="shared" si="128"/>
        <v>22.274999999999999</v>
      </c>
      <c r="Z106" s="115">
        <f t="shared" si="133"/>
        <v>31.184999999999995</v>
      </c>
      <c r="AA106" s="89">
        <f t="shared" si="105"/>
        <v>44.55</v>
      </c>
      <c r="AB106" s="118">
        <f t="shared" si="106"/>
        <v>4.4550000000000001</v>
      </c>
      <c r="AC106" s="85">
        <f t="shared" si="129"/>
        <v>7.4249999999999998</v>
      </c>
      <c r="AD106" s="85">
        <f t="shared" si="130"/>
        <v>14.85</v>
      </c>
      <c r="AE106" s="115">
        <f t="shared" si="134"/>
        <v>20.79</v>
      </c>
      <c r="AF106" s="89">
        <f t="shared" si="107"/>
        <v>29.7</v>
      </c>
    </row>
    <row r="107" spans="1:32" x14ac:dyDescent="0.25">
      <c r="A107" s="167" t="s">
        <v>29</v>
      </c>
      <c r="B107" s="11">
        <v>10</v>
      </c>
      <c r="C107" s="108">
        <v>13.466512</v>
      </c>
      <c r="D107" s="108">
        <v>11.955392</v>
      </c>
      <c r="E107" s="12">
        <f>SQRT(B107/B$111)*E$111</f>
        <v>0.6</v>
      </c>
      <c r="F107" s="123"/>
      <c r="G107" s="47"/>
      <c r="H107" s="47"/>
      <c r="I107" s="47"/>
      <c r="J107" s="47"/>
      <c r="K107" s="51"/>
      <c r="L107" s="124"/>
      <c r="M107" s="116">
        <f t="shared" si="121"/>
        <v>5.3460000000000001</v>
      </c>
      <c r="N107" s="83">
        <f>Q107*N$15</f>
        <v>8.91</v>
      </c>
      <c r="O107" s="83">
        <f>Q107*O$15</f>
        <v>17.82</v>
      </c>
      <c r="P107" s="113">
        <f>Q107*P$15</f>
        <v>24.948</v>
      </c>
      <c r="Q107" s="93">
        <f t="shared" si="122"/>
        <v>35.64</v>
      </c>
      <c r="R107" s="116">
        <f t="shared" si="102"/>
        <v>3.5639999999999996</v>
      </c>
      <c r="S107" s="83">
        <f>V107*S$15</f>
        <v>5.9399999999999995</v>
      </c>
      <c r="T107" s="83">
        <f>V107*T$15</f>
        <v>11.879999999999999</v>
      </c>
      <c r="U107" s="113">
        <f>V107*U$15</f>
        <v>16.631999999999998</v>
      </c>
      <c r="V107" s="93">
        <f t="shared" si="103"/>
        <v>23.759999999999998</v>
      </c>
      <c r="W107" s="116">
        <f t="shared" si="104"/>
        <v>2.673</v>
      </c>
      <c r="X107" s="83">
        <f>AA107*X$15</f>
        <v>4.4550000000000001</v>
      </c>
      <c r="Y107" s="83">
        <f>AA107*Y$15</f>
        <v>8.91</v>
      </c>
      <c r="Z107" s="113">
        <f>AA107*Z$15</f>
        <v>12.474</v>
      </c>
      <c r="AA107" s="93">
        <f t="shared" si="105"/>
        <v>17.82</v>
      </c>
      <c r="AB107" s="116">
        <f t="shared" si="106"/>
        <v>1.7819999999999998</v>
      </c>
      <c r="AC107" s="83">
        <f>AF107*AC$15</f>
        <v>2.9699999999999998</v>
      </c>
      <c r="AD107" s="83">
        <f>AF107*AD$15</f>
        <v>5.9399999999999995</v>
      </c>
      <c r="AE107" s="113">
        <f>AF107*AE$15</f>
        <v>8.3159999999999989</v>
      </c>
      <c r="AF107" s="93">
        <f t="shared" si="107"/>
        <v>11.879999999999999</v>
      </c>
    </row>
    <row r="108" spans="1:32" x14ac:dyDescent="0.25">
      <c r="A108" s="167"/>
      <c r="B108" s="13">
        <v>15</v>
      </c>
      <c r="C108" s="105">
        <v>20.199767999999999</v>
      </c>
      <c r="D108" s="105">
        <v>17.933088000000001</v>
      </c>
      <c r="E108" s="14">
        <f>SQRT(B108/B$111)*E$111</f>
        <v>0.73484692283495334</v>
      </c>
      <c r="F108" s="57"/>
      <c r="G108" s="63" t="s">
        <v>21</v>
      </c>
      <c r="H108" s="44"/>
      <c r="I108" s="44"/>
      <c r="J108" s="142"/>
      <c r="K108" s="25"/>
      <c r="L108" s="125"/>
      <c r="M108" s="117">
        <f t="shared" si="121"/>
        <v>6.5474860824594341</v>
      </c>
      <c r="N108" s="84">
        <f t="shared" ref="N108:N116" si="135">Q108*N$15</f>
        <v>10.912476804099057</v>
      </c>
      <c r="O108" s="84">
        <f t="shared" ref="O108:O116" si="136">Q108*O$15</f>
        <v>21.824953608198115</v>
      </c>
      <c r="P108" s="114">
        <f>Q108*P$15</f>
        <v>30.554935051477358</v>
      </c>
      <c r="Q108" s="88">
        <f t="shared" si="122"/>
        <v>43.64990721639623</v>
      </c>
      <c r="R108" s="117">
        <f t="shared" si="102"/>
        <v>4.3649907216396233</v>
      </c>
      <c r="S108" s="84">
        <f t="shared" ref="S108:S116" si="137">V108*S$15</f>
        <v>7.2749845360660386</v>
      </c>
      <c r="T108" s="84">
        <f t="shared" ref="T108:T116" si="138">V108*T$15</f>
        <v>14.549969072132077</v>
      </c>
      <c r="U108" s="114">
        <f>V108*U$15</f>
        <v>20.369956700984908</v>
      </c>
      <c r="V108" s="88">
        <f t="shared" si="103"/>
        <v>29.099938144264154</v>
      </c>
      <c r="W108" s="117">
        <f t="shared" si="104"/>
        <v>3.273743041229717</v>
      </c>
      <c r="X108" s="84">
        <f t="shared" ref="X108:X116" si="139">AA108*X$15</f>
        <v>5.4562384020495287</v>
      </c>
      <c r="Y108" s="84">
        <f t="shared" ref="Y108:Y116" si="140">AA108*Y$15</f>
        <v>10.912476804099057</v>
      </c>
      <c r="Z108" s="114">
        <f>AA108*Z$15</f>
        <v>15.277467525738679</v>
      </c>
      <c r="AA108" s="88">
        <f t="shared" si="105"/>
        <v>21.824953608198115</v>
      </c>
      <c r="AB108" s="117">
        <f t="shared" si="106"/>
        <v>2.1824953608198117</v>
      </c>
      <c r="AC108" s="84">
        <f t="shared" ref="AC108:AC116" si="141">AF108*AC$15</f>
        <v>3.6374922680330193</v>
      </c>
      <c r="AD108" s="84">
        <f t="shared" ref="AD108:AD116" si="142">AF108*AD$15</f>
        <v>7.2749845360660386</v>
      </c>
      <c r="AE108" s="114">
        <f>AF108*AE$15</f>
        <v>10.184978350492454</v>
      </c>
      <c r="AF108" s="88">
        <f t="shared" si="107"/>
        <v>14.549969072132077</v>
      </c>
    </row>
    <row r="109" spans="1:32" x14ac:dyDescent="0.25">
      <c r="A109" s="167"/>
      <c r="B109" s="13">
        <v>20</v>
      </c>
      <c r="C109" s="105">
        <v>26.933024</v>
      </c>
      <c r="D109" s="105">
        <v>23.910784</v>
      </c>
      <c r="E109" s="14">
        <f>SQRT(B109/B$111)*E$111</f>
        <v>0.84852813742385702</v>
      </c>
      <c r="F109" s="57"/>
      <c r="G109" s="63" t="s">
        <v>21</v>
      </c>
      <c r="H109" s="44"/>
      <c r="I109" s="44"/>
      <c r="J109" s="142"/>
      <c r="K109" s="25"/>
      <c r="L109" s="125"/>
      <c r="M109" s="117">
        <f t="shared" si="121"/>
        <v>7.5603857044465652</v>
      </c>
      <c r="N109" s="84">
        <f t="shared" si="135"/>
        <v>12.600642840744277</v>
      </c>
      <c r="O109" s="84">
        <f t="shared" si="136"/>
        <v>25.201285681488553</v>
      </c>
      <c r="P109" s="114">
        <f t="shared" ref="P109:P116" si="143">Q109*P$15</f>
        <v>35.281799954083972</v>
      </c>
      <c r="Q109" s="88">
        <f t="shared" si="122"/>
        <v>50.402571362977106</v>
      </c>
      <c r="R109" s="117">
        <f t="shared" si="102"/>
        <v>5.0402571362977104</v>
      </c>
      <c r="S109" s="84">
        <f t="shared" si="137"/>
        <v>8.4004285604961844</v>
      </c>
      <c r="T109" s="84">
        <f t="shared" si="138"/>
        <v>16.800857120992369</v>
      </c>
      <c r="U109" s="114">
        <f t="shared" ref="U109:U116" si="144">V109*U$15</f>
        <v>23.521199969389315</v>
      </c>
      <c r="V109" s="88">
        <f t="shared" si="103"/>
        <v>33.601714241984737</v>
      </c>
      <c r="W109" s="117">
        <f t="shared" si="104"/>
        <v>3.7801928522232826</v>
      </c>
      <c r="X109" s="84">
        <f t="shared" si="139"/>
        <v>6.3003214203721383</v>
      </c>
      <c r="Y109" s="84">
        <f t="shared" si="140"/>
        <v>12.600642840744277</v>
      </c>
      <c r="Z109" s="114">
        <f t="shared" ref="Z109:Z116" si="145">AA109*Z$15</f>
        <v>17.640899977041986</v>
      </c>
      <c r="AA109" s="88">
        <f t="shared" si="105"/>
        <v>25.201285681488553</v>
      </c>
      <c r="AB109" s="117">
        <f t="shared" si="106"/>
        <v>2.5201285681488552</v>
      </c>
      <c r="AC109" s="84">
        <f t="shared" si="141"/>
        <v>4.2002142802480922</v>
      </c>
      <c r="AD109" s="84">
        <f t="shared" si="142"/>
        <v>8.4004285604961844</v>
      </c>
      <c r="AE109" s="114">
        <f t="shared" ref="AE109:AE116" si="146">AF109*AE$15</f>
        <v>11.760599984694657</v>
      </c>
      <c r="AF109" s="88">
        <f t="shared" si="107"/>
        <v>16.800857120992369</v>
      </c>
    </row>
    <row r="110" spans="1:32" x14ac:dyDescent="0.25">
      <c r="A110" s="167"/>
      <c r="B110" s="13">
        <v>30</v>
      </c>
      <c r="C110" s="105">
        <v>40.399535999999998</v>
      </c>
      <c r="D110" s="105">
        <v>35.866176000000003</v>
      </c>
      <c r="E110" s="14">
        <f>SQRT(B110/B$111)*E$111</f>
        <v>1.0392304845413263</v>
      </c>
      <c r="F110" s="57"/>
      <c r="G110" s="58" t="s">
        <v>20</v>
      </c>
      <c r="H110" s="44"/>
      <c r="I110" s="44"/>
      <c r="J110" s="142"/>
      <c r="K110" s="25"/>
      <c r="L110" s="125"/>
      <c r="M110" s="117">
        <f t="shared" si="121"/>
        <v>9.2595436172632173</v>
      </c>
      <c r="N110" s="84">
        <f t="shared" si="135"/>
        <v>15.432572695438697</v>
      </c>
      <c r="O110" s="84">
        <f t="shared" si="136"/>
        <v>30.865145390877395</v>
      </c>
      <c r="P110" s="114">
        <f t="shared" si="143"/>
        <v>43.211203547228351</v>
      </c>
      <c r="Q110" s="88">
        <f t="shared" si="122"/>
        <v>61.730290781754789</v>
      </c>
      <c r="R110" s="117">
        <f t="shared" si="102"/>
        <v>6.1730290781754782</v>
      </c>
      <c r="S110" s="84">
        <f t="shared" si="137"/>
        <v>10.288381796959131</v>
      </c>
      <c r="T110" s="84">
        <f t="shared" si="138"/>
        <v>20.576763593918262</v>
      </c>
      <c r="U110" s="114">
        <f t="shared" si="144"/>
        <v>28.807469031485564</v>
      </c>
      <c r="V110" s="88">
        <f t="shared" si="103"/>
        <v>41.153527187836524</v>
      </c>
      <c r="W110" s="117">
        <f t="shared" si="104"/>
        <v>4.6297718086316086</v>
      </c>
      <c r="X110" s="84">
        <f t="shared" si="139"/>
        <v>7.7162863477193486</v>
      </c>
      <c r="Y110" s="84">
        <f t="shared" si="140"/>
        <v>15.432572695438697</v>
      </c>
      <c r="Z110" s="114">
        <f t="shared" si="145"/>
        <v>21.605601773614175</v>
      </c>
      <c r="AA110" s="88">
        <f t="shared" si="105"/>
        <v>30.865145390877395</v>
      </c>
      <c r="AB110" s="117">
        <f t="shared" si="106"/>
        <v>3.0865145390877391</v>
      </c>
      <c r="AC110" s="84">
        <f t="shared" si="141"/>
        <v>5.1441908984795655</v>
      </c>
      <c r="AD110" s="84">
        <f t="shared" si="142"/>
        <v>10.288381796959131</v>
      </c>
      <c r="AE110" s="114">
        <f t="shared" si="146"/>
        <v>14.403734515742782</v>
      </c>
      <c r="AF110" s="88">
        <f t="shared" si="107"/>
        <v>20.576763593918262</v>
      </c>
    </row>
    <row r="111" spans="1:32" x14ac:dyDescent="0.25">
      <c r="A111" s="167"/>
      <c r="B111" s="15">
        <v>40</v>
      </c>
      <c r="C111" s="106">
        <v>53.866047999999999</v>
      </c>
      <c r="D111" s="106">
        <v>47.821567999999999</v>
      </c>
      <c r="E111" s="16">
        <v>1.2</v>
      </c>
      <c r="F111" s="57"/>
      <c r="G111" s="58" t="s">
        <v>20</v>
      </c>
      <c r="H111" s="44"/>
      <c r="I111" s="44"/>
      <c r="J111" s="142"/>
      <c r="K111" s="25"/>
      <c r="L111" s="126"/>
      <c r="M111" s="117">
        <f t="shared" si="121"/>
        <v>10.692</v>
      </c>
      <c r="N111" s="84">
        <f t="shared" si="135"/>
        <v>17.82</v>
      </c>
      <c r="O111" s="84">
        <f t="shared" si="136"/>
        <v>35.64</v>
      </c>
      <c r="P111" s="114">
        <f t="shared" si="143"/>
        <v>49.896000000000001</v>
      </c>
      <c r="Q111" s="88">
        <f t="shared" si="122"/>
        <v>71.28</v>
      </c>
      <c r="R111" s="117">
        <f t="shared" si="102"/>
        <v>7.1279999999999992</v>
      </c>
      <c r="S111" s="84">
        <f t="shared" si="137"/>
        <v>11.879999999999999</v>
      </c>
      <c r="T111" s="84">
        <f t="shared" si="138"/>
        <v>23.759999999999998</v>
      </c>
      <c r="U111" s="114">
        <f t="shared" si="144"/>
        <v>33.263999999999996</v>
      </c>
      <c r="V111" s="88">
        <f t="shared" si="103"/>
        <v>47.519999999999996</v>
      </c>
      <c r="W111" s="117">
        <f t="shared" si="104"/>
        <v>5.3460000000000001</v>
      </c>
      <c r="X111" s="84">
        <f t="shared" si="139"/>
        <v>8.91</v>
      </c>
      <c r="Y111" s="84">
        <f t="shared" si="140"/>
        <v>17.82</v>
      </c>
      <c r="Z111" s="114">
        <f t="shared" si="145"/>
        <v>24.948</v>
      </c>
      <c r="AA111" s="88">
        <f t="shared" si="105"/>
        <v>35.64</v>
      </c>
      <c r="AB111" s="117">
        <f t="shared" si="106"/>
        <v>3.5639999999999996</v>
      </c>
      <c r="AC111" s="84">
        <f t="shared" si="141"/>
        <v>5.9399999999999995</v>
      </c>
      <c r="AD111" s="84">
        <f t="shared" si="142"/>
        <v>11.879999999999999</v>
      </c>
      <c r="AE111" s="114">
        <f t="shared" si="146"/>
        <v>16.631999999999998</v>
      </c>
      <c r="AF111" s="88">
        <f t="shared" si="107"/>
        <v>23.759999999999998</v>
      </c>
    </row>
    <row r="112" spans="1:32" x14ac:dyDescent="0.25">
      <c r="A112" s="167"/>
      <c r="B112" s="13">
        <v>50</v>
      </c>
      <c r="C112" s="105">
        <v>67.332560000000001</v>
      </c>
      <c r="D112" s="105">
        <v>59.776960000000003</v>
      </c>
      <c r="E112" s="14">
        <f>SQRT(B112/B$111)*E$111</f>
        <v>1.3416407864998738</v>
      </c>
      <c r="F112" s="57"/>
      <c r="G112" s="58" t="s">
        <v>20</v>
      </c>
      <c r="H112" s="44"/>
      <c r="I112" s="44"/>
      <c r="J112" s="142"/>
      <c r="K112" s="25"/>
      <c r="L112" s="125"/>
      <c r="M112" s="117">
        <f t="shared" si="121"/>
        <v>11.954019407713876</v>
      </c>
      <c r="N112" s="84">
        <f t="shared" si="135"/>
        <v>19.923365679523126</v>
      </c>
      <c r="O112" s="84">
        <f t="shared" si="136"/>
        <v>39.846731359046252</v>
      </c>
      <c r="P112" s="114">
        <f t="shared" si="143"/>
        <v>55.785423902664753</v>
      </c>
      <c r="Q112" s="88">
        <f t="shared" si="122"/>
        <v>79.693462718092505</v>
      </c>
      <c r="R112" s="117">
        <f t="shared" si="102"/>
        <v>7.9693462718092514</v>
      </c>
      <c r="S112" s="84">
        <f t="shared" si="137"/>
        <v>13.282243786348753</v>
      </c>
      <c r="T112" s="84">
        <f t="shared" si="138"/>
        <v>26.564487572697505</v>
      </c>
      <c r="U112" s="114">
        <f t="shared" si="144"/>
        <v>37.190282601776502</v>
      </c>
      <c r="V112" s="88">
        <f t="shared" si="103"/>
        <v>53.12897514539501</v>
      </c>
      <c r="W112" s="117">
        <f t="shared" si="104"/>
        <v>5.9770097038569379</v>
      </c>
      <c r="X112" s="84">
        <f t="shared" si="139"/>
        <v>9.9616828397615631</v>
      </c>
      <c r="Y112" s="84">
        <f t="shared" si="140"/>
        <v>19.923365679523126</v>
      </c>
      <c r="Z112" s="114">
        <f t="shared" si="145"/>
        <v>27.892711951332377</v>
      </c>
      <c r="AA112" s="88">
        <f t="shared" si="105"/>
        <v>39.846731359046252</v>
      </c>
      <c r="AB112" s="117">
        <f t="shared" si="106"/>
        <v>3.9846731359046257</v>
      </c>
      <c r="AC112" s="84">
        <f t="shared" si="141"/>
        <v>6.6411218931743763</v>
      </c>
      <c r="AD112" s="84">
        <f t="shared" si="142"/>
        <v>13.282243786348753</v>
      </c>
      <c r="AE112" s="114">
        <f t="shared" si="146"/>
        <v>18.595141300888251</v>
      </c>
      <c r="AF112" s="88">
        <f t="shared" si="107"/>
        <v>26.564487572697505</v>
      </c>
    </row>
    <row r="113" spans="1:32" x14ac:dyDescent="0.25">
      <c r="A113" s="167"/>
      <c r="B113" s="13">
        <v>60</v>
      </c>
      <c r="C113" s="105">
        <v>80.799071999999995</v>
      </c>
      <c r="D113" s="105">
        <v>71.732352000000006</v>
      </c>
      <c r="E113" s="14">
        <f t="shared" ref="E113:E116" si="147">SQRT(B113/B$111)*E$111</f>
        <v>1.4696938456699067</v>
      </c>
      <c r="F113" s="57"/>
      <c r="G113" s="58" t="s">
        <v>20</v>
      </c>
      <c r="H113" s="44"/>
      <c r="I113" s="44"/>
      <c r="J113" s="142"/>
      <c r="K113" s="25"/>
      <c r="L113" s="125"/>
      <c r="M113" s="117">
        <f t="shared" si="121"/>
        <v>13.094972164918868</v>
      </c>
      <c r="N113" s="84">
        <f t="shared" si="135"/>
        <v>21.824953608198115</v>
      </c>
      <c r="O113" s="84">
        <f t="shared" si="136"/>
        <v>43.64990721639623</v>
      </c>
      <c r="P113" s="114">
        <f t="shared" si="143"/>
        <v>61.109870102954716</v>
      </c>
      <c r="Q113" s="88">
        <f t="shared" si="122"/>
        <v>87.299814432792459</v>
      </c>
      <c r="R113" s="117">
        <f t="shared" si="102"/>
        <v>8.7299814432792466</v>
      </c>
      <c r="S113" s="84">
        <f t="shared" si="137"/>
        <v>14.549969072132077</v>
      </c>
      <c r="T113" s="84">
        <f t="shared" si="138"/>
        <v>29.099938144264154</v>
      </c>
      <c r="U113" s="114">
        <f t="shared" si="144"/>
        <v>40.739913401969815</v>
      </c>
      <c r="V113" s="88">
        <f t="shared" si="103"/>
        <v>58.199876288528309</v>
      </c>
      <c r="W113" s="117">
        <f t="shared" si="104"/>
        <v>6.5474860824594341</v>
      </c>
      <c r="X113" s="84">
        <f t="shared" si="139"/>
        <v>10.912476804099057</v>
      </c>
      <c r="Y113" s="84">
        <f t="shared" si="140"/>
        <v>21.824953608198115</v>
      </c>
      <c r="Z113" s="114">
        <f t="shared" si="145"/>
        <v>30.554935051477358</v>
      </c>
      <c r="AA113" s="88">
        <f t="shared" si="105"/>
        <v>43.64990721639623</v>
      </c>
      <c r="AB113" s="117">
        <f t="shared" si="106"/>
        <v>4.3649907216396233</v>
      </c>
      <c r="AC113" s="84">
        <f t="shared" si="141"/>
        <v>7.2749845360660386</v>
      </c>
      <c r="AD113" s="84">
        <f t="shared" si="142"/>
        <v>14.549969072132077</v>
      </c>
      <c r="AE113" s="114">
        <f t="shared" si="146"/>
        <v>20.369956700984908</v>
      </c>
      <c r="AF113" s="88">
        <f t="shared" si="107"/>
        <v>29.099938144264154</v>
      </c>
    </row>
    <row r="114" spans="1:32" x14ac:dyDescent="0.25">
      <c r="A114" s="167"/>
      <c r="B114" s="13">
        <v>70</v>
      </c>
      <c r="C114" s="105">
        <v>94.26558399999999</v>
      </c>
      <c r="D114" s="105">
        <v>83.687743999999995</v>
      </c>
      <c r="E114" s="14">
        <f t="shared" si="147"/>
        <v>1.5874507866387544</v>
      </c>
      <c r="F114" s="57"/>
      <c r="G114" s="39" t="s">
        <v>18</v>
      </c>
      <c r="H114" s="44"/>
      <c r="I114" s="44"/>
      <c r="J114" s="142"/>
      <c r="K114" s="25"/>
      <c r="L114" s="125"/>
      <c r="M114" s="117">
        <f t="shared" si="121"/>
        <v>14.1441865089513</v>
      </c>
      <c r="N114" s="84">
        <f t="shared" si="135"/>
        <v>23.5736441815855</v>
      </c>
      <c r="O114" s="84">
        <f t="shared" si="136"/>
        <v>47.147288363171</v>
      </c>
      <c r="P114" s="114">
        <f t="shared" si="143"/>
        <v>66.006203708439401</v>
      </c>
      <c r="Q114" s="88">
        <f t="shared" si="122"/>
        <v>94.294576726342001</v>
      </c>
      <c r="R114" s="117">
        <f t="shared" si="102"/>
        <v>9.4294576726342001</v>
      </c>
      <c r="S114" s="84">
        <f t="shared" si="137"/>
        <v>15.715762787723667</v>
      </c>
      <c r="T114" s="84">
        <f t="shared" si="138"/>
        <v>31.431525575447335</v>
      </c>
      <c r="U114" s="114">
        <f t="shared" si="144"/>
        <v>44.004135805626269</v>
      </c>
      <c r="V114" s="88">
        <f t="shared" si="103"/>
        <v>62.86305115089467</v>
      </c>
      <c r="W114" s="117">
        <f t="shared" si="104"/>
        <v>7.0720932544756501</v>
      </c>
      <c r="X114" s="84">
        <f t="shared" si="139"/>
        <v>11.78682209079275</v>
      </c>
      <c r="Y114" s="84">
        <f t="shared" si="140"/>
        <v>23.5736441815855</v>
      </c>
      <c r="Z114" s="114">
        <f t="shared" si="145"/>
        <v>33.0031018542197</v>
      </c>
      <c r="AA114" s="88">
        <f t="shared" si="105"/>
        <v>47.147288363171</v>
      </c>
      <c r="AB114" s="117">
        <f t="shared" si="106"/>
        <v>4.7147288363171</v>
      </c>
      <c r="AC114" s="84">
        <f t="shared" si="141"/>
        <v>7.8578813938618337</v>
      </c>
      <c r="AD114" s="84">
        <f t="shared" si="142"/>
        <v>15.715762787723667</v>
      </c>
      <c r="AE114" s="114">
        <f t="shared" si="146"/>
        <v>22.002067902813135</v>
      </c>
      <c r="AF114" s="88">
        <f t="shared" si="107"/>
        <v>31.431525575447335</v>
      </c>
    </row>
    <row r="115" spans="1:32" x14ac:dyDescent="0.25">
      <c r="A115" s="167"/>
      <c r="B115" s="13">
        <v>80</v>
      </c>
      <c r="C115" s="105">
        <v>107.732096</v>
      </c>
      <c r="D115" s="105">
        <v>95.643135999999998</v>
      </c>
      <c r="E115" s="14">
        <f t="shared" si="147"/>
        <v>1.697056274847714</v>
      </c>
      <c r="F115" s="57"/>
      <c r="G115" s="44"/>
      <c r="H115" s="44"/>
      <c r="I115" s="44"/>
      <c r="J115" s="158"/>
      <c r="K115" s="44"/>
      <c r="L115" s="125"/>
      <c r="M115" s="117">
        <f t="shared" si="121"/>
        <v>15.12077140889313</v>
      </c>
      <c r="N115" s="84">
        <f t="shared" si="135"/>
        <v>25.201285681488553</v>
      </c>
      <c r="O115" s="84">
        <f t="shared" si="136"/>
        <v>50.402571362977106</v>
      </c>
      <c r="P115" s="114">
        <f t="shared" si="143"/>
        <v>70.563599908167944</v>
      </c>
      <c r="Q115" s="88">
        <f t="shared" si="122"/>
        <v>100.80514272595421</v>
      </c>
      <c r="R115" s="117">
        <f t="shared" si="102"/>
        <v>10.080514272595421</v>
      </c>
      <c r="S115" s="84">
        <f t="shared" si="137"/>
        <v>16.800857120992369</v>
      </c>
      <c r="T115" s="84">
        <f t="shared" si="138"/>
        <v>33.601714241984737</v>
      </c>
      <c r="U115" s="114">
        <f t="shared" si="144"/>
        <v>47.04239993877863</v>
      </c>
      <c r="V115" s="88">
        <f t="shared" si="103"/>
        <v>67.203428483969475</v>
      </c>
      <c r="W115" s="117">
        <f t="shared" si="104"/>
        <v>7.5603857044465652</v>
      </c>
      <c r="X115" s="84">
        <f t="shared" si="139"/>
        <v>12.600642840744277</v>
      </c>
      <c r="Y115" s="84">
        <f t="shared" si="140"/>
        <v>25.201285681488553</v>
      </c>
      <c r="Z115" s="114">
        <f t="shared" si="145"/>
        <v>35.281799954083972</v>
      </c>
      <c r="AA115" s="88">
        <f t="shared" si="105"/>
        <v>50.402571362977106</v>
      </c>
      <c r="AB115" s="117">
        <f t="shared" si="106"/>
        <v>5.0402571362977104</v>
      </c>
      <c r="AC115" s="84">
        <f t="shared" si="141"/>
        <v>8.4004285604961844</v>
      </c>
      <c r="AD115" s="84">
        <f t="shared" si="142"/>
        <v>16.800857120992369</v>
      </c>
      <c r="AE115" s="114">
        <f t="shared" si="146"/>
        <v>23.521199969389315</v>
      </c>
      <c r="AF115" s="88">
        <f t="shared" si="107"/>
        <v>33.601714241984737</v>
      </c>
    </row>
    <row r="116" spans="1:32" ht="15.75" thickBot="1" x14ac:dyDescent="0.3">
      <c r="A116" s="167"/>
      <c r="B116" s="17">
        <v>90</v>
      </c>
      <c r="C116" s="107">
        <v>121.19860799999999</v>
      </c>
      <c r="D116" s="107">
        <v>107.598528</v>
      </c>
      <c r="E116" s="18">
        <f t="shared" si="147"/>
        <v>1.7999999999999998</v>
      </c>
      <c r="F116" s="45"/>
      <c r="G116" s="46"/>
      <c r="H116" s="46"/>
      <c r="I116" s="46"/>
      <c r="J116" s="46"/>
      <c r="K116" s="46"/>
      <c r="L116" s="127"/>
      <c r="M116" s="118">
        <f t="shared" si="121"/>
        <v>16.037999999999997</v>
      </c>
      <c r="N116" s="85">
        <f t="shared" si="135"/>
        <v>26.729999999999997</v>
      </c>
      <c r="O116" s="85">
        <f t="shared" si="136"/>
        <v>53.459999999999994</v>
      </c>
      <c r="P116" s="115">
        <f t="shared" si="143"/>
        <v>74.84399999999998</v>
      </c>
      <c r="Q116" s="89">
        <f t="shared" si="122"/>
        <v>106.91999999999999</v>
      </c>
      <c r="R116" s="118">
        <f t="shared" si="102"/>
        <v>10.691999999999998</v>
      </c>
      <c r="S116" s="85">
        <f t="shared" si="137"/>
        <v>17.819999999999997</v>
      </c>
      <c r="T116" s="85">
        <f t="shared" si="138"/>
        <v>35.639999999999993</v>
      </c>
      <c r="U116" s="115">
        <f t="shared" si="144"/>
        <v>49.895999999999987</v>
      </c>
      <c r="V116" s="89">
        <f t="shared" si="103"/>
        <v>71.279999999999987</v>
      </c>
      <c r="W116" s="118">
        <f t="shared" si="104"/>
        <v>8.0189999999999984</v>
      </c>
      <c r="X116" s="85">
        <f t="shared" si="139"/>
        <v>13.364999999999998</v>
      </c>
      <c r="Y116" s="85">
        <f t="shared" si="140"/>
        <v>26.729999999999997</v>
      </c>
      <c r="Z116" s="115">
        <f t="shared" si="145"/>
        <v>37.42199999999999</v>
      </c>
      <c r="AA116" s="89">
        <f t="shared" si="105"/>
        <v>53.459999999999994</v>
      </c>
      <c r="AB116" s="118">
        <f t="shared" si="106"/>
        <v>5.3459999999999992</v>
      </c>
      <c r="AC116" s="85">
        <f t="shared" si="141"/>
        <v>8.9099999999999984</v>
      </c>
      <c r="AD116" s="85">
        <f t="shared" si="142"/>
        <v>17.819999999999997</v>
      </c>
      <c r="AE116" s="115">
        <f t="shared" si="146"/>
        <v>24.947999999999993</v>
      </c>
      <c r="AF116" s="89">
        <f t="shared" si="107"/>
        <v>35.639999999999993</v>
      </c>
    </row>
    <row r="118" spans="1:32" x14ac:dyDescent="0.25">
      <c r="A118" t="s">
        <v>42</v>
      </c>
    </row>
  </sheetData>
  <mergeCells count="19">
    <mergeCell ref="M10:AF11"/>
    <mergeCell ref="M12:AF12"/>
    <mergeCell ref="M16:AF16"/>
    <mergeCell ref="M14:AF14"/>
    <mergeCell ref="F15:L15"/>
    <mergeCell ref="R13:V13"/>
    <mergeCell ref="W13:AA13"/>
    <mergeCell ref="AB13:AF13"/>
    <mergeCell ref="M13:Q13"/>
    <mergeCell ref="A27:A36"/>
    <mergeCell ref="A17:A26"/>
    <mergeCell ref="A87:A96"/>
    <mergeCell ref="A77:A86"/>
    <mergeCell ref="A107:A116"/>
    <mergeCell ref="A97:A106"/>
    <mergeCell ref="A47:A56"/>
    <mergeCell ref="A67:A76"/>
    <mergeCell ref="A57:A66"/>
    <mergeCell ref="A37:A46"/>
  </mergeCells>
  <conditionalFormatting sqref="I35:I36 K65:L66 I77 K86:L86 F49:F54 I49:I54 K49:L54 K77:L77 K35:L36">
    <cfRule type="cellIs" dxfId="683" priority="492" operator="equal">
      <formula>"VF"</formula>
    </cfRule>
    <cfRule type="cellIs" dxfId="682" priority="493" operator="equal">
      <formula>"VC"</formula>
    </cfRule>
    <cfRule type="cellIs" dxfId="681" priority="494" operator="equal">
      <formula>"C"</formula>
    </cfRule>
    <cfRule type="cellIs" dxfId="680" priority="495" operator="equal">
      <formula>"M"</formula>
    </cfRule>
    <cfRule type="cellIs" dxfId="679" priority="496" operator="equal">
      <formula>"F"</formula>
    </cfRule>
  </conditionalFormatting>
  <conditionalFormatting sqref="K18">
    <cfRule type="cellIs" dxfId="678" priority="450" operator="equal">
      <formula>"VF"</formula>
    </cfRule>
    <cfRule type="cellIs" dxfId="677" priority="451" operator="equal">
      <formula>"VC"</formula>
    </cfRule>
    <cfRule type="cellIs" dxfId="676" priority="452" operator="equal">
      <formula>"C"</formula>
    </cfRule>
    <cfRule type="cellIs" dxfId="675" priority="453" operator="equal">
      <formula>"M"</formula>
    </cfRule>
    <cfRule type="cellIs" dxfId="674" priority="454" operator="equal">
      <formula>"F"</formula>
    </cfRule>
  </conditionalFormatting>
  <conditionalFormatting sqref="K18">
    <cfRule type="cellIs" dxfId="673" priority="455" operator="equal">
      <formula>"UC"</formula>
    </cfRule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:L74 L61:L64 K98:K99 K87:L87 L78:L82 I78:I79 K28:K34 L88:L91 I85 F65:F66 F85:F86 K85:L85">
    <cfRule type="cellIs" dxfId="672" priority="980" operator="equal">
      <formula>"VF"</formula>
    </cfRule>
    <cfRule type="cellIs" dxfId="671" priority="981" operator="equal">
      <formula>"VC"</formula>
    </cfRule>
    <cfRule type="cellIs" dxfId="670" priority="982" operator="equal">
      <formula>"C"</formula>
    </cfRule>
    <cfRule type="cellIs" dxfId="669" priority="983" operator="equal">
      <formula>"M"</formula>
    </cfRule>
    <cfRule type="cellIs" dxfId="668" priority="984" operator="equal">
      <formula>"F"</formula>
    </cfRule>
  </conditionalFormatting>
  <conditionalFormatting sqref="L45:L46 L57:L58">
    <cfRule type="cellIs" dxfId="667" priority="973" operator="equal">
      <formula>"VF"</formula>
    </cfRule>
    <cfRule type="cellIs" dxfId="666" priority="974" operator="equal">
      <formula>"VC"</formula>
    </cfRule>
    <cfRule type="cellIs" dxfId="665" priority="975" operator="equal">
      <formula>"C"</formula>
    </cfRule>
    <cfRule type="cellIs" dxfId="664" priority="976" operator="equal">
      <formula>"M"</formula>
    </cfRule>
    <cfRule type="cellIs" dxfId="663" priority="977" operator="equal">
      <formula>"F"</formula>
    </cfRule>
  </conditionalFormatting>
  <conditionalFormatting sqref="K95:K96">
    <cfRule type="cellIs" dxfId="662" priority="985" operator="equal">
      <formula>"VF"</formula>
    </cfRule>
    <cfRule type="cellIs" dxfId="661" priority="986" operator="equal">
      <formula>"VC"</formula>
    </cfRule>
    <cfRule type="cellIs" dxfId="660" priority="987" operator="equal">
      <formula>"C"</formula>
    </cfRule>
    <cfRule type="cellIs" dxfId="659" priority="988" operator="equal">
      <formula>"M"</formula>
    </cfRule>
    <cfRule type="cellIs" dxfId="658" priority="989" operator="equal">
      <formula>"F"</formula>
    </cfRule>
  </conditionalFormatting>
  <conditionalFormatting sqref="L85:L91 I35:I36 L69:L74 K77:L77 L61:L64 K95:K96 L78:L82 K65:L66 I85 I77:I79 F65:F66 F85:F86 K85:K87 K35:L36">
    <cfRule type="cellIs" dxfId="657" priority="990" operator="equal">
      <formula>"UC"</formula>
    </cfRule>
    <cfRule type="colorScale" priority="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5:L46 L57:L58">
    <cfRule type="cellIs" dxfId="656" priority="978" operator="equal">
      <formula>"UC"</formula>
    </cfRule>
    <cfRule type="colorScale" priority="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:L24">
    <cfRule type="cellIs" dxfId="655" priority="966" operator="equal">
      <formula>"VF"</formula>
    </cfRule>
    <cfRule type="cellIs" dxfId="654" priority="967" operator="equal">
      <formula>"VC"</formula>
    </cfRule>
    <cfRule type="cellIs" dxfId="653" priority="968" operator="equal">
      <formula>"C"</formula>
    </cfRule>
    <cfRule type="cellIs" dxfId="652" priority="969" operator="equal">
      <formula>"M"</formula>
    </cfRule>
    <cfRule type="cellIs" dxfId="651" priority="970" operator="equal">
      <formula>"F"</formula>
    </cfRule>
  </conditionalFormatting>
  <conditionalFormatting sqref="L19:L24">
    <cfRule type="cellIs" dxfId="650" priority="971" operator="equal">
      <formula>"UC"</formula>
    </cfRule>
    <cfRule type="colorScale" priority="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9:L34">
    <cfRule type="cellIs" dxfId="649" priority="959" operator="equal">
      <formula>"VF"</formula>
    </cfRule>
    <cfRule type="cellIs" dxfId="648" priority="960" operator="equal">
      <formula>"VC"</formula>
    </cfRule>
    <cfRule type="cellIs" dxfId="647" priority="961" operator="equal">
      <formula>"C"</formula>
    </cfRule>
    <cfRule type="cellIs" dxfId="646" priority="962" operator="equal">
      <formula>"M"</formula>
    </cfRule>
    <cfRule type="cellIs" dxfId="645" priority="963" operator="equal">
      <formula>"F"</formula>
    </cfRule>
  </conditionalFormatting>
  <conditionalFormatting sqref="L29:L34">
    <cfRule type="cellIs" dxfId="644" priority="964" operator="equal">
      <formula>"UC"</formula>
    </cfRule>
    <cfRule type="colorScale" priority="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:L44">
    <cfRule type="cellIs" dxfId="643" priority="952" operator="equal">
      <formula>"VF"</formula>
    </cfRule>
    <cfRule type="cellIs" dxfId="642" priority="953" operator="equal">
      <formula>"VC"</formula>
    </cfRule>
    <cfRule type="cellIs" dxfId="641" priority="954" operator="equal">
      <formula>"C"</formula>
    </cfRule>
    <cfRule type="cellIs" dxfId="640" priority="955" operator="equal">
      <formula>"M"</formula>
    </cfRule>
    <cfRule type="cellIs" dxfId="639" priority="956" operator="equal">
      <formula>"F"</formula>
    </cfRule>
  </conditionalFormatting>
  <conditionalFormatting sqref="L39:L44">
    <cfRule type="cellIs" dxfId="638" priority="957" operator="equal">
      <formula>"UC"</formula>
    </cfRule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5:L56">
    <cfRule type="cellIs" dxfId="637" priority="944" operator="equal">
      <formula>"VF"</formula>
    </cfRule>
    <cfRule type="cellIs" dxfId="636" priority="945" operator="equal">
      <formula>"VC"</formula>
    </cfRule>
    <cfRule type="cellIs" dxfId="635" priority="946" operator="equal">
      <formula>"C"</formula>
    </cfRule>
    <cfRule type="cellIs" dxfId="634" priority="947" operator="equal">
      <formula>"M"</formula>
    </cfRule>
    <cfRule type="cellIs" dxfId="633" priority="948" operator="equal">
      <formula>"F"</formula>
    </cfRule>
  </conditionalFormatting>
  <conditionalFormatting sqref="L55:L56">
    <cfRule type="cellIs" dxfId="632" priority="949" operator="equal">
      <formula>"UC"</formula>
    </cfRule>
    <cfRule type="colorScale" priority="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6">
    <cfRule type="cellIs" dxfId="631" priority="923" operator="equal">
      <formula>"VF"</formula>
    </cfRule>
    <cfRule type="cellIs" dxfId="630" priority="924" operator="equal">
      <formula>"VC"</formula>
    </cfRule>
    <cfRule type="cellIs" dxfId="629" priority="925" operator="equal">
      <formula>"C"</formula>
    </cfRule>
    <cfRule type="cellIs" dxfId="628" priority="926" operator="equal">
      <formula>"M"</formula>
    </cfRule>
    <cfRule type="cellIs" dxfId="627" priority="927" operator="equal">
      <formula>"F"</formula>
    </cfRule>
  </conditionalFormatting>
  <conditionalFormatting sqref="F31:F36">
    <cfRule type="cellIs" dxfId="626" priority="916" operator="equal">
      <formula>"VF"</formula>
    </cfRule>
    <cfRule type="cellIs" dxfId="625" priority="917" operator="equal">
      <formula>"VC"</formula>
    </cfRule>
    <cfRule type="cellIs" dxfId="624" priority="918" operator="equal">
      <formula>"C"</formula>
    </cfRule>
    <cfRule type="cellIs" dxfId="623" priority="919" operator="equal">
      <formula>"M"</formula>
    </cfRule>
    <cfRule type="cellIs" dxfId="622" priority="920" operator="equal">
      <formula>"F"</formula>
    </cfRule>
  </conditionalFormatting>
  <conditionalFormatting sqref="F39:F44">
    <cfRule type="cellIs" dxfId="621" priority="909" operator="equal">
      <formula>"VF"</formula>
    </cfRule>
    <cfRule type="cellIs" dxfId="620" priority="910" operator="equal">
      <formula>"VC"</formula>
    </cfRule>
    <cfRule type="cellIs" dxfId="619" priority="911" operator="equal">
      <formula>"C"</formula>
    </cfRule>
    <cfRule type="cellIs" dxfId="618" priority="912" operator="equal">
      <formula>"M"</formula>
    </cfRule>
    <cfRule type="cellIs" dxfId="617" priority="913" operator="equal">
      <formula>"F"</formula>
    </cfRule>
  </conditionalFormatting>
  <conditionalFormatting sqref="F59:F64">
    <cfRule type="cellIs" dxfId="616" priority="902" operator="equal">
      <formula>"VF"</formula>
    </cfRule>
    <cfRule type="cellIs" dxfId="615" priority="903" operator="equal">
      <formula>"VC"</formula>
    </cfRule>
    <cfRule type="cellIs" dxfId="614" priority="904" operator="equal">
      <formula>"C"</formula>
    </cfRule>
    <cfRule type="cellIs" dxfId="613" priority="905" operator="equal">
      <formula>"M"</formula>
    </cfRule>
    <cfRule type="cellIs" dxfId="612" priority="906" operator="equal">
      <formula>"F"</formula>
    </cfRule>
  </conditionalFormatting>
  <conditionalFormatting sqref="K100:K104">
    <cfRule type="cellIs" dxfId="611" priority="790" operator="equal">
      <formula>"VF"</formula>
    </cfRule>
    <cfRule type="cellIs" dxfId="610" priority="791" operator="equal">
      <formula>"VC"</formula>
    </cfRule>
    <cfRule type="cellIs" dxfId="609" priority="792" operator="equal">
      <formula>"C"</formula>
    </cfRule>
    <cfRule type="cellIs" dxfId="608" priority="793" operator="equal">
      <formula>"M"</formula>
    </cfRule>
    <cfRule type="cellIs" dxfId="607" priority="794" operator="equal">
      <formula>"F"</formula>
    </cfRule>
  </conditionalFormatting>
  <conditionalFormatting sqref="F79:F84 I84">
    <cfRule type="cellIs" dxfId="606" priority="895" operator="equal">
      <formula>"VF"</formula>
    </cfRule>
    <cfRule type="cellIs" dxfId="605" priority="896" operator="equal">
      <formula>"VC"</formula>
    </cfRule>
    <cfRule type="cellIs" dxfId="604" priority="897" operator="equal">
      <formula>"C"</formula>
    </cfRule>
    <cfRule type="cellIs" dxfId="603" priority="898" operator="equal">
      <formula>"M"</formula>
    </cfRule>
    <cfRule type="cellIs" dxfId="602" priority="899" operator="equal">
      <formula>"F"</formula>
    </cfRule>
  </conditionalFormatting>
  <conditionalFormatting sqref="F79:F84 I84">
    <cfRule type="cellIs" dxfId="601" priority="900" operator="equal">
      <formula>"UC"</formula>
    </cfRule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4">
    <cfRule type="cellIs" dxfId="600" priority="888" operator="equal">
      <formula>"VF"</formula>
    </cfRule>
    <cfRule type="cellIs" dxfId="599" priority="889" operator="equal">
      <formula>"VC"</formula>
    </cfRule>
    <cfRule type="cellIs" dxfId="598" priority="890" operator="equal">
      <formula>"C"</formula>
    </cfRule>
    <cfRule type="cellIs" dxfId="597" priority="891" operator="equal">
      <formula>"M"</formula>
    </cfRule>
    <cfRule type="cellIs" dxfId="596" priority="892" operator="equal">
      <formula>"F"</formula>
    </cfRule>
  </conditionalFormatting>
  <conditionalFormatting sqref="I19:I24">
    <cfRule type="cellIs" dxfId="595" priority="881" operator="equal">
      <formula>"VF"</formula>
    </cfRule>
    <cfRule type="cellIs" dxfId="594" priority="882" operator="equal">
      <formula>"VC"</formula>
    </cfRule>
    <cfRule type="cellIs" dxfId="593" priority="883" operator="equal">
      <formula>"C"</formula>
    </cfRule>
    <cfRule type="cellIs" dxfId="592" priority="884" operator="equal">
      <formula>"M"</formula>
    </cfRule>
    <cfRule type="cellIs" dxfId="591" priority="885" operator="equal">
      <formula>"F"</formula>
    </cfRule>
  </conditionalFormatting>
  <conditionalFormatting sqref="I19:I24">
    <cfRule type="cellIs" dxfId="590" priority="886" operator="equal">
      <formula>"UC"</formula>
    </cfRule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9:I34">
    <cfRule type="cellIs" dxfId="589" priority="874" operator="equal">
      <formula>"VF"</formula>
    </cfRule>
    <cfRule type="cellIs" dxfId="588" priority="875" operator="equal">
      <formula>"VC"</formula>
    </cfRule>
    <cfRule type="cellIs" dxfId="587" priority="876" operator="equal">
      <formula>"C"</formula>
    </cfRule>
    <cfRule type="cellIs" dxfId="586" priority="877" operator="equal">
      <formula>"M"</formula>
    </cfRule>
    <cfRule type="cellIs" dxfId="585" priority="878" operator="equal">
      <formula>"F"</formula>
    </cfRule>
  </conditionalFormatting>
  <conditionalFormatting sqref="I29:I34">
    <cfRule type="cellIs" dxfId="584" priority="879" operator="equal">
      <formula>"UC"</formula>
    </cfRule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:I44">
    <cfRule type="cellIs" dxfId="583" priority="867" operator="equal">
      <formula>"VF"</formula>
    </cfRule>
    <cfRule type="cellIs" dxfId="582" priority="868" operator="equal">
      <formula>"VC"</formula>
    </cfRule>
    <cfRule type="cellIs" dxfId="581" priority="869" operator="equal">
      <formula>"C"</formula>
    </cfRule>
    <cfRule type="cellIs" dxfId="580" priority="870" operator="equal">
      <formula>"M"</formula>
    </cfRule>
    <cfRule type="cellIs" dxfId="579" priority="871" operator="equal">
      <formula>"F"</formula>
    </cfRule>
  </conditionalFormatting>
  <conditionalFormatting sqref="I59:I64">
    <cfRule type="cellIs" dxfId="578" priority="860" operator="equal">
      <formula>"VF"</formula>
    </cfRule>
    <cfRule type="cellIs" dxfId="577" priority="861" operator="equal">
      <formula>"VC"</formula>
    </cfRule>
    <cfRule type="cellIs" dxfId="576" priority="862" operator="equal">
      <formula>"C"</formula>
    </cfRule>
    <cfRule type="cellIs" dxfId="575" priority="863" operator="equal">
      <formula>"M"</formula>
    </cfRule>
    <cfRule type="cellIs" dxfId="574" priority="864" operator="equal">
      <formula>"F"</formula>
    </cfRule>
  </conditionalFormatting>
  <conditionalFormatting sqref="I59:I64">
    <cfRule type="cellIs" dxfId="573" priority="865" operator="equal">
      <formula>"UC"</formula>
    </cfRule>
    <cfRule type="colorScale" priority="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8:I74">
    <cfRule type="cellIs" dxfId="572" priority="853" operator="equal">
      <formula>"VF"</formula>
    </cfRule>
    <cfRule type="cellIs" dxfId="571" priority="854" operator="equal">
      <formula>"VC"</formula>
    </cfRule>
    <cfRule type="cellIs" dxfId="570" priority="855" operator="equal">
      <formula>"C"</formula>
    </cfRule>
    <cfRule type="cellIs" dxfId="569" priority="856" operator="equal">
      <formula>"M"</formula>
    </cfRule>
    <cfRule type="cellIs" dxfId="568" priority="857" operator="equal">
      <formula>"F"</formula>
    </cfRule>
  </conditionalFormatting>
  <conditionalFormatting sqref="I68:I74">
    <cfRule type="cellIs" dxfId="567" priority="858" operator="equal">
      <formula>"UC"</formula>
    </cfRule>
    <cfRule type="colorScale" priority="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0:I83">
    <cfRule type="cellIs" dxfId="566" priority="846" operator="equal">
      <formula>"VF"</formula>
    </cfRule>
    <cfRule type="cellIs" dxfId="565" priority="847" operator="equal">
      <formula>"VC"</formula>
    </cfRule>
    <cfRule type="cellIs" dxfId="564" priority="848" operator="equal">
      <formula>"C"</formula>
    </cfRule>
    <cfRule type="cellIs" dxfId="563" priority="849" operator="equal">
      <formula>"M"</formula>
    </cfRule>
    <cfRule type="cellIs" dxfId="562" priority="850" operator="equal">
      <formula>"F"</formula>
    </cfRule>
  </conditionalFormatting>
  <conditionalFormatting sqref="I80:I83">
    <cfRule type="cellIs" dxfId="561" priority="851" operator="equal">
      <formula>"UC"</formula>
    </cfRule>
    <cfRule type="colorScale" priority="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9:I94">
    <cfRule type="cellIs" dxfId="560" priority="839" operator="equal">
      <formula>"VF"</formula>
    </cfRule>
    <cfRule type="cellIs" dxfId="559" priority="840" operator="equal">
      <formula>"VC"</formula>
    </cfRule>
    <cfRule type="cellIs" dxfId="558" priority="841" operator="equal">
      <formula>"C"</formula>
    </cfRule>
    <cfRule type="cellIs" dxfId="557" priority="842" operator="equal">
      <formula>"M"</formula>
    </cfRule>
    <cfRule type="cellIs" dxfId="556" priority="843" operator="equal">
      <formula>"F"</formula>
    </cfRule>
  </conditionalFormatting>
  <conditionalFormatting sqref="I89:I94">
    <cfRule type="cellIs" dxfId="555" priority="844" operator="equal">
      <formula>"UC"</formula>
    </cfRule>
    <cfRule type="colorScale" priority="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:K24">
    <cfRule type="cellIs" dxfId="554" priority="832" operator="equal">
      <formula>"VF"</formula>
    </cfRule>
    <cfRule type="cellIs" dxfId="553" priority="833" operator="equal">
      <formula>"VC"</formula>
    </cfRule>
    <cfRule type="cellIs" dxfId="552" priority="834" operator="equal">
      <formula>"C"</formula>
    </cfRule>
    <cfRule type="cellIs" dxfId="551" priority="835" operator="equal">
      <formula>"M"</formula>
    </cfRule>
    <cfRule type="cellIs" dxfId="550" priority="836" operator="equal">
      <formula>"F"</formula>
    </cfRule>
  </conditionalFormatting>
  <conditionalFormatting sqref="K19:K24">
    <cfRule type="cellIs" dxfId="549" priority="837" operator="equal">
      <formula>"UC"</formula>
    </cfRule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:K44">
    <cfRule type="cellIs" dxfId="548" priority="825" operator="equal">
      <formula>"VF"</formula>
    </cfRule>
    <cfRule type="cellIs" dxfId="547" priority="826" operator="equal">
      <formula>"VC"</formula>
    </cfRule>
    <cfRule type="cellIs" dxfId="546" priority="827" operator="equal">
      <formula>"C"</formula>
    </cfRule>
    <cfRule type="cellIs" dxfId="545" priority="828" operator="equal">
      <formula>"M"</formula>
    </cfRule>
    <cfRule type="cellIs" dxfId="544" priority="829" operator="equal">
      <formula>"F"</formula>
    </cfRule>
  </conditionalFormatting>
  <conditionalFormatting sqref="K38:K44">
    <cfRule type="cellIs" dxfId="543" priority="830" operator="equal">
      <formula>"UC"</formula>
    </cfRule>
    <cfRule type="colorScale" priority="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8:K64">
    <cfRule type="cellIs" dxfId="542" priority="818" operator="equal">
      <formula>"VF"</formula>
    </cfRule>
    <cfRule type="cellIs" dxfId="541" priority="819" operator="equal">
      <formula>"VC"</formula>
    </cfRule>
    <cfRule type="cellIs" dxfId="540" priority="820" operator="equal">
      <formula>"C"</formula>
    </cfRule>
    <cfRule type="cellIs" dxfId="539" priority="821" operator="equal">
      <formula>"M"</formula>
    </cfRule>
    <cfRule type="cellIs" dxfId="538" priority="822" operator="equal">
      <formula>"F"</formula>
    </cfRule>
  </conditionalFormatting>
  <conditionalFormatting sqref="K58:K64">
    <cfRule type="cellIs" dxfId="537" priority="823" operator="equal">
      <formula>"UC"</formula>
    </cfRule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8:K74">
    <cfRule type="cellIs" dxfId="536" priority="811" operator="equal">
      <formula>"VF"</formula>
    </cfRule>
    <cfRule type="cellIs" dxfId="535" priority="812" operator="equal">
      <formula>"VC"</formula>
    </cfRule>
    <cfRule type="cellIs" dxfId="534" priority="813" operator="equal">
      <formula>"C"</formula>
    </cfRule>
    <cfRule type="cellIs" dxfId="533" priority="814" operator="equal">
      <formula>"M"</formula>
    </cfRule>
    <cfRule type="cellIs" dxfId="532" priority="815" operator="equal">
      <formula>"F"</formula>
    </cfRule>
  </conditionalFormatting>
  <conditionalFormatting sqref="K68:K74">
    <cfRule type="cellIs" dxfId="531" priority="816" operator="equal">
      <formula>"UC"</formula>
    </cfRule>
    <cfRule type="colorScale" priority="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9:K84">
    <cfRule type="cellIs" dxfId="530" priority="804" operator="equal">
      <formula>"VF"</formula>
    </cfRule>
    <cfRule type="cellIs" dxfId="529" priority="805" operator="equal">
      <formula>"VC"</formula>
    </cfRule>
    <cfRule type="cellIs" dxfId="528" priority="806" operator="equal">
      <formula>"C"</formula>
    </cfRule>
    <cfRule type="cellIs" dxfId="527" priority="807" operator="equal">
      <formula>"M"</formula>
    </cfRule>
    <cfRule type="cellIs" dxfId="526" priority="808" operator="equal">
      <formula>"F"</formula>
    </cfRule>
  </conditionalFormatting>
  <conditionalFormatting sqref="K79:K84">
    <cfRule type="cellIs" dxfId="525" priority="809" operator="equal">
      <formula>"UC"</formula>
    </cfRule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9:K94">
    <cfRule type="cellIs" dxfId="524" priority="797" operator="equal">
      <formula>"VF"</formula>
    </cfRule>
    <cfRule type="cellIs" dxfId="523" priority="798" operator="equal">
      <formula>"VC"</formula>
    </cfRule>
    <cfRule type="cellIs" dxfId="522" priority="799" operator="equal">
      <formula>"C"</formula>
    </cfRule>
    <cfRule type="cellIs" dxfId="521" priority="800" operator="equal">
      <formula>"M"</formula>
    </cfRule>
    <cfRule type="cellIs" dxfId="520" priority="801" operator="equal">
      <formula>"F"</formula>
    </cfRule>
  </conditionalFormatting>
  <conditionalFormatting sqref="K89:K94">
    <cfRule type="cellIs" dxfId="519" priority="802" operator="equal">
      <formula>"UC"</formula>
    </cfRule>
    <cfRule type="colorScale" priority="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8:K104">
    <cfRule type="cellIs" dxfId="518" priority="795" operator="equal">
      <formula>"UC"</formula>
    </cfRule>
    <cfRule type="colorScale" priority="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9">
    <cfRule type="cellIs" dxfId="517" priority="724" operator="equal">
      <formula>"VF"</formula>
    </cfRule>
    <cfRule type="cellIs" dxfId="516" priority="725" operator="equal">
      <formula>"VC"</formula>
    </cfRule>
    <cfRule type="cellIs" dxfId="515" priority="726" operator="equal">
      <formula>"C"</formula>
    </cfRule>
    <cfRule type="cellIs" dxfId="514" priority="727" operator="equal">
      <formula>"M"</formula>
    </cfRule>
    <cfRule type="cellIs" dxfId="513" priority="728" operator="equal">
      <formula>"F"</formula>
    </cfRule>
  </conditionalFormatting>
  <conditionalFormatting sqref="L59">
    <cfRule type="cellIs" dxfId="512" priority="729" operator="equal">
      <formula>"UC"</formula>
    </cfRule>
    <cfRule type="colorScale" priority="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ellIs" dxfId="511" priority="717" operator="equal">
      <formula>"VF"</formula>
    </cfRule>
    <cfRule type="cellIs" dxfId="510" priority="718" operator="equal">
      <formula>"VC"</formula>
    </cfRule>
    <cfRule type="cellIs" dxfId="509" priority="719" operator="equal">
      <formula>"C"</formula>
    </cfRule>
    <cfRule type="cellIs" dxfId="508" priority="720" operator="equal">
      <formula>"M"</formula>
    </cfRule>
    <cfRule type="cellIs" dxfId="507" priority="721" operator="equal">
      <formula>"F"</formula>
    </cfRule>
  </conditionalFormatting>
  <conditionalFormatting sqref="L48">
    <cfRule type="cellIs" dxfId="506" priority="722" operator="equal">
      <formula>"UC"</formula>
    </cfRule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8">
    <cfRule type="cellIs" dxfId="505" priority="710" operator="equal">
      <formula>"VF"</formula>
    </cfRule>
    <cfRule type="cellIs" dxfId="504" priority="711" operator="equal">
      <formula>"VC"</formula>
    </cfRule>
    <cfRule type="cellIs" dxfId="503" priority="712" operator="equal">
      <formula>"C"</formula>
    </cfRule>
    <cfRule type="cellIs" dxfId="502" priority="713" operator="equal">
      <formula>"M"</formula>
    </cfRule>
    <cfRule type="cellIs" dxfId="501" priority="714" operator="equal">
      <formula>"F"</formula>
    </cfRule>
  </conditionalFormatting>
  <conditionalFormatting sqref="L38">
    <cfRule type="cellIs" dxfId="500" priority="715" operator="equal">
      <formula>"UC"</formula>
    </cfRule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ellIs" dxfId="499" priority="703" operator="equal">
      <formula>"VF"</formula>
    </cfRule>
    <cfRule type="cellIs" dxfId="498" priority="704" operator="equal">
      <formula>"VC"</formula>
    </cfRule>
    <cfRule type="cellIs" dxfId="497" priority="705" operator="equal">
      <formula>"C"</formula>
    </cfRule>
    <cfRule type="cellIs" dxfId="496" priority="706" operator="equal">
      <formula>"M"</formula>
    </cfRule>
    <cfRule type="cellIs" dxfId="495" priority="707" operator="equal">
      <formula>"F"</formula>
    </cfRule>
  </conditionalFormatting>
  <conditionalFormatting sqref="L27">
    <cfRule type="cellIs" dxfId="494" priority="708" operator="equal">
      <formula>"UC"</formula>
    </cfRule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7:K114">
    <cfRule type="cellIs" dxfId="493" priority="695" operator="equal">
      <formula>"VF"</formula>
    </cfRule>
    <cfRule type="cellIs" dxfId="492" priority="696" operator="equal">
      <formula>"VC"</formula>
    </cfRule>
    <cfRule type="cellIs" dxfId="491" priority="697" operator="equal">
      <formula>"C"</formula>
    </cfRule>
    <cfRule type="cellIs" dxfId="490" priority="698" operator="equal">
      <formula>"M"</formula>
    </cfRule>
    <cfRule type="cellIs" dxfId="489" priority="699" operator="equal">
      <formula>"F"</formula>
    </cfRule>
  </conditionalFormatting>
  <conditionalFormatting sqref="K107:K114">
    <cfRule type="cellIs" dxfId="488" priority="700" operator="equal">
      <formula>"UC"</formula>
    </cfRule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8">
    <cfRule type="cellIs" dxfId="487" priority="682" operator="equal">
      <formula>"VF"</formula>
    </cfRule>
    <cfRule type="cellIs" dxfId="486" priority="683" operator="equal">
      <formula>"VC"</formula>
    </cfRule>
    <cfRule type="cellIs" dxfId="485" priority="684" operator="equal">
      <formula>"C"</formula>
    </cfRule>
    <cfRule type="cellIs" dxfId="484" priority="685" operator="equal">
      <formula>"M"</formula>
    </cfRule>
    <cfRule type="cellIs" dxfId="483" priority="686" operator="equal">
      <formula>"F"</formula>
    </cfRule>
  </conditionalFormatting>
  <conditionalFormatting sqref="L68">
    <cfRule type="cellIs" dxfId="482" priority="687" operator="equal">
      <formula>"UC"</formula>
    </cfRule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ellIs" dxfId="481" priority="675" operator="equal">
      <formula>"VF"</formula>
    </cfRule>
    <cfRule type="cellIs" dxfId="480" priority="676" operator="equal">
      <formula>"VC"</formula>
    </cfRule>
    <cfRule type="cellIs" dxfId="479" priority="677" operator="equal">
      <formula>"C"</formula>
    </cfRule>
    <cfRule type="cellIs" dxfId="478" priority="678" operator="equal">
      <formula>"M"</formula>
    </cfRule>
    <cfRule type="cellIs" dxfId="477" priority="679" operator="equal">
      <formula>"F"</formula>
    </cfRule>
  </conditionalFormatting>
  <conditionalFormatting sqref="L47">
    <cfRule type="cellIs" dxfId="476" priority="680" operator="equal">
      <formula>"UC"</formula>
    </cfRule>
    <cfRule type="colorScale" priority="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7">
    <cfRule type="cellIs" dxfId="475" priority="668" operator="equal">
      <formula>"VF"</formula>
    </cfRule>
    <cfRule type="cellIs" dxfId="474" priority="669" operator="equal">
      <formula>"VC"</formula>
    </cfRule>
    <cfRule type="cellIs" dxfId="473" priority="670" operator="equal">
      <formula>"C"</formula>
    </cfRule>
    <cfRule type="cellIs" dxfId="472" priority="671" operator="equal">
      <formula>"M"</formula>
    </cfRule>
    <cfRule type="cellIs" dxfId="471" priority="672" operator="equal">
      <formula>"F"</formula>
    </cfRule>
  </conditionalFormatting>
  <conditionalFormatting sqref="L37">
    <cfRule type="cellIs" dxfId="470" priority="673" operator="equal">
      <formula>"UC"</formula>
    </cfRule>
    <cfRule type="colorScale" priority="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ellIs" dxfId="469" priority="637" operator="equal">
      <formula>"VF"</formula>
    </cfRule>
    <cfRule type="cellIs" dxfId="468" priority="638" operator="equal">
      <formula>"VC"</formula>
    </cfRule>
    <cfRule type="cellIs" dxfId="467" priority="639" operator="equal">
      <formula>"C"</formula>
    </cfRule>
    <cfRule type="cellIs" dxfId="466" priority="640" operator="equal">
      <formula>"M"</formula>
    </cfRule>
    <cfRule type="cellIs" dxfId="465" priority="641" operator="equal">
      <formula>"F"</formula>
    </cfRule>
  </conditionalFormatting>
  <conditionalFormatting sqref="L17">
    <cfRule type="cellIs" dxfId="464" priority="644" operator="equal">
      <formula>"VF"</formula>
    </cfRule>
    <cfRule type="cellIs" dxfId="463" priority="645" operator="equal">
      <formula>"VC"</formula>
    </cfRule>
    <cfRule type="cellIs" dxfId="462" priority="646" operator="equal">
      <formula>"C"</formula>
    </cfRule>
    <cfRule type="cellIs" dxfId="461" priority="647" operator="equal">
      <formula>"M"</formula>
    </cfRule>
    <cfRule type="cellIs" dxfId="460" priority="648" operator="equal">
      <formula>"F"</formula>
    </cfRule>
  </conditionalFormatting>
  <conditionalFormatting sqref="L17">
    <cfRule type="cellIs" dxfId="459" priority="649" operator="equal">
      <formula>"UC"</formula>
    </cfRule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ellIs" dxfId="458" priority="642" operator="equal">
      <formula>"UC"</formula>
    </cfRule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ellIs" dxfId="457" priority="630" operator="equal">
      <formula>"VF"</formula>
    </cfRule>
    <cfRule type="cellIs" dxfId="456" priority="631" operator="equal">
      <formula>"VC"</formula>
    </cfRule>
    <cfRule type="cellIs" dxfId="455" priority="632" operator="equal">
      <formula>"C"</formula>
    </cfRule>
    <cfRule type="cellIs" dxfId="454" priority="633" operator="equal">
      <formula>"M"</formula>
    </cfRule>
    <cfRule type="cellIs" dxfId="453" priority="634" operator="equal">
      <formula>"F"</formula>
    </cfRule>
  </conditionalFormatting>
  <conditionalFormatting sqref="I18">
    <cfRule type="cellIs" dxfId="452" priority="635" operator="equal">
      <formula>"UC"</formula>
    </cfRule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">
    <cfRule type="cellIs" dxfId="451" priority="623" operator="equal">
      <formula>"VF"</formula>
    </cfRule>
    <cfRule type="cellIs" dxfId="450" priority="624" operator="equal">
      <formula>"VC"</formula>
    </cfRule>
    <cfRule type="cellIs" dxfId="449" priority="625" operator="equal">
      <formula>"C"</formula>
    </cfRule>
    <cfRule type="cellIs" dxfId="448" priority="626" operator="equal">
      <formula>"M"</formula>
    </cfRule>
    <cfRule type="cellIs" dxfId="447" priority="627" operator="equal">
      <formula>"F"</formula>
    </cfRule>
  </conditionalFormatting>
  <conditionalFormatting sqref="I28">
    <cfRule type="cellIs" dxfId="446" priority="628" operator="equal">
      <formula>"UC"</formula>
    </cfRule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">
    <cfRule type="cellIs" dxfId="445" priority="616" operator="equal">
      <formula>"VF"</formula>
    </cfRule>
    <cfRule type="cellIs" dxfId="444" priority="617" operator="equal">
      <formula>"VC"</formula>
    </cfRule>
    <cfRule type="cellIs" dxfId="443" priority="618" operator="equal">
      <formula>"C"</formula>
    </cfRule>
    <cfRule type="cellIs" dxfId="442" priority="619" operator="equal">
      <formula>"M"</formula>
    </cfRule>
    <cfRule type="cellIs" dxfId="441" priority="620" operator="equal">
      <formula>"F"</formula>
    </cfRule>
  </conditionalFormatting>
  <conditionalFormatting sqref="I38">
    <cfRule type="cellIs" dxfId="440" priority="621" operator="equal">
      <formula>"UC"</formula>
    </cfRule>
    <cfRule type="colorScale" priority="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ellIs" dxfId="439" priority="609" operator="equal">
      <formula>"VF"</formula>
    </cfRule>
    <cfRule type="cellIs" dxfId="438" priority="610" operator="equal">
      <formula>"VC"</formula>
    </cfRule>
    <cfRule type="cellIs" dxfId="437" priority="611" operator="equal">
      <formula>"C"</formula>
    </cfRule>
    <cfRule type="cellIs" dxfId="436" priority="612" operator="equal">
      <formula>"M"</formula>
    </cfRule>
    <cfRule type="cellIs" dxfId="435" priority="613" operator="equal">
      <formula>"F"</formula>
    </cfRule>
  </conditionalFormatting>
  <conditionalFormatting sqref="I58">
    <cfRule type="cellIs" dxfId="434" priority="614" operator="equal">
      <formula>"UC"</formula>
    </cfRule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8">
    <cfRule type="cellIs" dxfId="433" priority="602" operator="equal">
      <formula>"VF"</formula>
    </cfRule>
    <cfRule type="cellIs" dxfId="432" priority="603" operator="equal">
      <formula>"VC"</formula>
    </cfRule>
    <cfRule type="cellIs" dxfId="431" priority="604" operator="equal">
      <formula>"C"</formula>
    </cfRule>
    <cfRule type="cellIs" dxfId="430" priority="605" operator="equal">
      <formula>"M"</formula>
    </cfRule>
    <cfRule type="cellIs" dxfId="429" priority="606" operator="equal">
      <formula>"F"</formula>
    </cfRule>
  </conditionalFormatting>
  <conditionalFormatting sqref="I88">
    <cfRule type="cellIs" dxfId="428" priority="607" operator="equal">
      <formula>"UC"</formula>
    </cfRule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:F58">
    <cfRule type="cellIs" dxfId="427" priority="588" operator="equal">
      <formula>"VF"</formula>
    </cfRule>
    <cfRule type="cellIs" dxfId="426" priority="589" operator="equal">
      <formula>"VC"</formula>
    </cfRule>
    <cfRule type="cellIs" dxfId="425" priority="590" operator="equal">
      <formula>"C"</formula>
    </cfRule>
    <cfRule type="cellIs" dxfId="424" priority="591" operator="equal">
      <formula>"M"</formula>
    </cfRule>
    <cfRule type="cellIs" dxfId="423" priority="592" operator="equal">
      <formula>"F"</formula>
    </cfRule>
  </conditionalFormatting>
  <conditionalFormatting sqref="F67:F68">
    <cfRule type="cellIs" dxfId="422" priority="581" operator="equal">
      <formula>"VF"</formula>
    </cfRule>
    <cfRule type="cellIs" dxfId="421" priority="582" operator="equal">
      <formula>"VC"</formula>
    </cfRule>
    <cfRule type="cellIs" dxfId="420" priority="583" operator="equal">
      <formula>"C"</formula>
    </cfRule>
    <cfRule type="cellIs" dxfId="419" priority="584" operator="equal">
      <formula>"M"</formula>
    </cfRule>
    <cfRule type="cellIs" dxfId="418" priority="585" operator="equal">
      <formula>"F"</formula>
    </cfRule>
  </conditionalFormatting>
  <conditionalFormatting sqref="F87:F88">
    <cfRule type="cellIs" dxfId="417" priority="574" operator="equal">
      <formula>"VF"</formula>
    </cfRule>
    <cfRule type="cellIs" dxfId="416" priority="575" operator="equal">
      <formula>"VC"</formula>
    </cfRule>
    <cfRule type="cellIs" dxfId="415" priority="576" operator="equal">
      <formula>"C"</formula>
    </cfRule>
    <cfRule type="cellIs" dxfId="414" priority="577" operator="equal">
      <formula>"M"</formula>
    </cfRule>
    <cfRule type="cellIs" dxfId="413" priority="578" operator="equal">
      <formula>"F"</formula>
    </cfRule>
  </conditionalFormatting>
  <conditionalFormatting sqref="F77:F78">
    <cfRule type="cellIs" dxfId="412" priority="567" operator="equal">
      <formula>"VF"</formula>
    </cfRule>
    <cfRule type="cellIs" dxfId="411" priority="568" operator="equal">
      <formula>"VC"</formula>
    </cfRule>
    <cfRule type="cellIs" dxfId="410" priority="569" operator="equal">
      <formula>"C"</formula>
    </cfRule>
    <cfRule type="cellIs" dxfId="409" priority="570" operator="equal">
      <formula>"M"</formula>
    </cfRule>
    <cfRule type="cellIs" dxfId="408" priority="571" operator="equal">
      <formula>"F"</formula>
    </cfRule>
  </conditionalFormatting>
  <conditionalFormatting sqref="F75:F76">
    <cfRule type="cellIs" dxfId="407" priority="560" operator="equal">
      <formula>"VF"</formula>
    </cfRule>
    <cfRule type="cellIs" dxfId="406" priority="561" operator="equal">
      <formula>"VC"</formula>
    </cfRule>
    <cfRule type="cellIs" dxfId="405" priority="562" operator="equal">
      <formula>"C"</formula>
    </cfRule>
    <cfRule type="cellIs" dxfId="404" priority="563" operator="equal">
      <formula>"M"</formula>
    </cfRule>
    <cfRule type="cellIs" dxfId="403" priority="564" operator="equal">
      <formula>"F"</formula>
    </cfRule>
  </conditionalFormatting>
  <conditionalFormatting sqref="F69:F74">
    <cfRule type="cellIs" dxfId="402" priority="553" operator="equal">
      <formula>"VF"</formula>
    </cfRule>
    <cfRule type="cellIs" dxfId="401" priority="554" operator="equal">
      <formula>"VC"</formula>
    </cfRule>
    <cfRule type="cellIs" dxfId="400" priority="555" operator="equal">
      <formula>"C"</formula>
    </cfRule>
    <cfRule type="cellIs" dxfId="399" priority="556" operator="equal">
      <formula>"M"</formula>
    </cfRule>
    <cfRule type="cellIs" dxfId="398" priority="557" operator="equal">
      <formula>"F"</formula>
    </cfRule>
  </conditionalFormatting>
  <conditionalFormatting sqref="K78">
    <cfRule type="cellIs" dxfId="397" priority="511" operator="equal">
      <formula>"VF"</formula>
    </cfRule>
    <cfRule type="cellIs" dxfId="396" priority="512" operator="equal">
      <formula>"VC"</formula>
    </cfRule>
    <cfRule type="cellIs" dxfId="395" priority="513" operator="equal">
      <formula>"C"</formula>
    </cfRule>
    <cfRule type="cellIs" dxfId="394" priority="514" operator="equal">
      <formula>"M"</formula>
    </cfRule>
    <cfRule type="cellIs" dxfId="393" priority="515" operator="equal">
      <formula>"F"</formula>
    </cfRule>
  </conditionalFormatting>
  <conditionalFormatting sqref="K78">
    <cfRule type="cellIs" dxfId="392" priority="516" operator="equal">
      <formula>"UC"</formula>
    </cfRule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8">
    <cfRule type="cellIs" dxfId="391" priority="497" operator="equal">
      <formula>"VF"</formula>
    </cfRule>
    <cfRule type="cellIs" dxfId="390" priority="498" operator="equal">
      <formula>"VC"</formula>
    </cfRule>
    <cfRule type="cellIs" dxfId="389" priority="499" operator="equal">
      <formula>"C"</formula>
    </cfRule>
    <cfRule type="cellIs" dxfId="388" priority="500" operator="equal">
      <formula>"M"</formula>
    </cfRule>
    <cfRule type="cellIs" dxfId="387" priority="501" operator="equal">
      <formula>"F"</formula>
    </cfRule>
  </conditionalFormatting>
  <conditionalFormatting sqref="K88">
    <cfRule type="cellIs" dxfId="386" priority="502" operator="equal">
      <formula>"UC"</formula>
    </cfRule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8:K34">
    <cfRule type="cellIs" dxfId="385" priority="996" operator="equal">
      <formula>"UC"</formula>
    </cfRule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AF116">
    <cfRule type="cellIs" dxfId="384" priority="358" operator="greaterThan">
      <formula>25</formula>
    </cfRule>
  </conditionalFormatting>
  <conditionalFormatting sqref="I39:I44">
    <cfRule type="cellIs" dxfId="383" priority="1823" operator="equal">
      <formula>"UC"</formula>
    </cfRule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4">
    <cfRule type="cellIs" dxfId="382" priority="346" operator="equal">
      <formula>"VF"</formula>
    </cfRule>
    <cfRule type="cellIs" dxfId="381" priority="347" operator="equal">
      <formula>"VC"</formula>
    </cfRule>
    <cfRule type="cellIs" dxfId="380" priority="348" operator="equal">
      <formula>"C"</formula>
    </cfRule>
    <cfRule type="cellIs" dxfId="379" priority="349" operator="equal">
      <formula>"M"</formula>
    </cfRule>
    <cfRule type="cellIs" dxfId="378" priority="350" operator="equal">
      <formula>"F"</formula>
    </cfRule>
  </conditionalFormatting>
  <conditionalFormatting sqref="G39:G44">
    <cfRule type="cellIs" dxfId="377" priority="351" operator="equal">
      <formula>"UC"</formula>
    </cfRule>
  </conditionalFormatting>
  <conditionalFormatting sqref="H58">
    <cfRule type="cellIs" dxfId="376" priority="328" operator="equal">
      <formula>"VF"</formula>
    </cfRule>
    <cfRule type="cellIs" dxfId="375" priority="329" operator="equal">
      <formula>"VC"</formula>
    </cfRule>
    <cfRule type="cellIs" dxfId="374" priority="330" operator="equal">
      <formula>"C"</formula>
    </cfRule>
    <cfRule type="cellIs" dxfId="373" priority="331" operator="equal">
      <formula>"M"</formula>
    </cfRule>
    <cfRule type="cellIs" dxfId="372" priority="332" operator="equal">
      <formula>"F"</formula>
    </cfRule>
  </conditionalFormatting>
  <conditionalFormatting sqref="H58">
    <cfRule type="cellIs" dxfId="371" priority="333" operator="equal">
      <formula>"UC"</formula>
    </cfRule>
  </conditionalFormatting>
  <conditionalFormatting sqref="G59:G64">
    <cfRule type="cellIs" dxfId="370" priority="340" operator="equal">
      <formula>"VF"</formula>
    </cfRule>
    <cfRule type="cellIs" dxfId="369" priority="341" operator="equal">
      <formula>"VC"</formula>
    </cfRule>
    <cfRule type="cellIs" dxfId="368" priority="342" operator="equal">
      <formula>"C"</formula>
    </cfRule>
    <cfRule type="cellIs" dxfId="367" priority="343" operator="equal">
      <formula>"M"</formula>
    </cfRule>
    <cfRule type="cellIs" dxfId="366" priority="344" operator="equal">
      <formula>"F"</formula>
    </cfRule>
  </conditionalFormatting>
  <conditionalFormatting sqref="G59:G64">
    <cfRule type="cellIs" dxfId="365" priority="345" operator="equal">
      <formula>"UC"</formula>
    </cfRule>
  </conditionalFormatting>
  <conditionalFormatting sqref="G58">
    <cfRule type="cellIs" dxfId="364" priority="334" operator="equal">
      <formula>"VF"</formula>
    </cfRule>
    <cfRule type="cellIs" dxfId="363" priority="335" operator="equal">
      <formula>"VC"</formula>
    </cfRule>
    <cfRule type="cellIs" dxfId="362" priority="336" operator="equal">
      <formula>"C"</formula>
    </cfRule>
    <cfRule type="cellIs" dxfId="361" priority="337" operator="equal">
      <formula>"M"</formula>
    </cfRule>
    <cfRule type="cellIs" dxfId="360" priority="338" operator="equal">
      <formula>"F"</formula>
    </cfRule>
  </conditionalFormatting>
  <conditionalFormatting sqref="G58">
    <cfRule type="cellIs" dxfId="359" priority="339" operator="equal">
      <formula>"UC"</formula>
    </cfRule>
  </conditionalFormatting>
  <conditionalFormatting sqref="H68">
    <cfRule type="cellIs" dxfId="358" priority="310" operator="equal">
      <formula>"VF"</formula>
    </cfRule>
    <cfRule type="cellIs" dxfId="357" priority="311" operator="equal">
      <formula>"VC"</formula>
    </cfRule>
    <cfRule type="cellIs" dxfId="356" priority="312" operator="equal">
      <formula>"C"</formula>
    </cfRule>
    <cfRule type="cellIs" dxfId="355" priority="313" operator="equal">
      <formula>"M"</formula>
    </cfRule>
    <cfRule type="cellIs" dxfId="354" priority="314" operator="equal">
      <formula>"F"</formula>
    </cfRule>
  </conditionalFormatting>
  <conditionalFormatting sqref="H68">
    <cfRule type="cellIs" dxfId="353" priority="315" operator="equal">
      <formula>"UC"</formula>
    </cfRule>
  </conditionalFormatting>
  <conditionalFormatting sqref="G69:G74">
    <cfRule type="cellIs" dxfId="352" priority="322" operator="equal">
      <formula>"VF"</formula>
    </cfRule>
    <cfRule type="cellIs" dxfId="351" priority="323" operator="equal">
      <formula>"VC"</formula>
    </cfRule>
    <cfRule type="cellIs" dxfId="350" priority="324" operator="equal">
      <formula>"C"</formula>
    </cfRule>
    <cfRule type="cellIs" dxfId="349" priority="325" operator="equal">
      <formula>"M"</formula>
    </cfRule>
    <cfRule type="cellIs" dxfId="348" priority="326" operator="equal">
      <formula>"F"</formula>
    </cfRule>
  </conditionalFormatting>
  <conditionalFormatting sqref="G69:G74">
    <cfRule type="cellIs" dxfId="347" priority="327" operator="equal">
      <formula>"UC"</formula>
    </cfRule>
  </conditionalFormatting>
  <conditionalFormatting sqref="G68">
    <cfRule type="cellIs" dxfId="346" priority="316" operator="equal">
      <formula>"VF"</formula>
    </cfRule>
    <cfRule type="cellIs" dxfId="345" priority="317" operator="equal">
      <formula>"VC"</formula>
    </cfRule>
    <cfRule type="cellIs" dxfId="344" priority="318" operator="equal">
      <formula>"C"</formula>
    </cfRule>
    <cfRule type="cellIs" dxfId="343" priority="319" operator="equal">
      <formula>"M"</formula>
    </cfRule>
    <cfRule type="cellIs" dxfId="342" priority="320" operator="equal">
      <formula>"F"</formula>
    </cfRule>
  </conditionalFormatting>
  <conditionalFormatting sqref="G68">
    <cfRule type="cellIs" dxfId="341" priority="321" operator="equal">
      <formula>"UC"</formula>
    </cfRule>
  </conditionalFormatting>
  <conditionalFormatting sqref="H78">
    <cfRule type="cellIs" dxfId="340" priority="286" operator="equal">
      <formula>"VF"</formula>
    </cfRule>
    <cfRule type="cellIs" dxfId="339" priority="287" operator="equal">
      <formula>"VC"</formula>
    </cfRule>
    <cfRule type="cellIs" dxfId="338" priority="288" operator="equal">
      <formula>"C"</formula>
    </cfRule>
    <cfRule type="cellIs" dxfId="337" priority="289" operator="equal">
      <formula>"M"</formula>
    </cfRule>
    <cfRule type="cellIs" dxfId="336" priority="290" operator="equal">
      <formula>"F"</formula>
    </cfRule>
  </conditionalFormatting>
  <conditionalFormatting sqref="H80:H81">
    <cfRule type="cellIs" dxfId="335" priority="274" operator="equal">
      <formula>"VF"</formula>
    </cfRule>
    <cfRule type="cellIs" dxfId="334" priority="275" operator="equal">
      <formula>"VC"</formula>
    </cfRule>
    <cfRule type="cellIs" dxfId="333" priority="276" operator="equal">
      <formula>"C"</formula>
    </cfRule>
    <cfRule type="cellIs" dxfId="332" priority="277" operator="equal">
      <formula>"M"</formula>
    </cfRule>
    <cfRule type="cellIs" dxfId="331" priority="278" operator="equal">
      <formula>"F"</formula>
    </cfRule>
  </conditionalFormatting>
  <conditionalFormatting sqref="H78">
    <cfRule type="cellIs" dxfId="330" priority="291" operator="equal">
      <formula>"UC"</formula>
    </cfRule>
  </conditionalFormatting>
  <conditionalFormatting sqref="H80:H81">
    <cfRule type="cellIs" dxfId="329" priority="279" operator="equal">
      <formula>"UC"</formula>
    </cfRule>
  </conditionalFormatting>
  <conditionalFormatting sqref="G77:H77 G83:G84 H82:H84">
    <cfRule type="cellIs" dxfId="328" priority="304" operator="equal">
      <formula>"VF"</formula>
    </cfRule>
    <cfRule type="cellIs" dxfId="327" priority="305" operator="equal">
      <formula>"VC"</formula>
    </cfRule>
    <cfRule type="cellIs" dxfId="326" priority="306" operator="equal">
      <formula>"C"</formula>
    </cfRule>
    <cfRule type="cellIs" dxfId="325" priority="307" operator="equal">
      <formula>"M"</formula>
    </cfRule>
    <cfRule type="cellIs" dxfId="324" priority="308" operator="equal">
      <formula>"F"</formula>
    </cfRule>
  </conditionalFormatting>
  <conditionalFormatting sqref="G77:H77 H84">
    <cfRule type="cellIs" dxfId="323" priority="309" operator="equal">
      <formula>"UC"</formula>
    </cfRule>
  </conditionalFormatting>
  <conditionalFormatting sqref="G79:G82">
    <cfRule type="cellIs" dxfId="322" priority="298" operator="equal">
      <formula>"VF"</formula>
    </cfRule>
    <cfRule type="cellIs" dxfId="321" priority="299" operator="equal">
      <formula>"VC"</formula>
    </cfRule>
    <cfRule type="cellIs" dxfId="320" priority="300" operator="equal">
      <formula>"C"</formula>
    </cfRule>
    <cfRule type="cellIs" dxfId="319" priority="301" operator="equal">
      <formula>"M"</formula>
    </cfRule>
    <cfRule type="cellIs" dxfId="318" priority="302" operator="equal">
      <formula>"F"</formula>
    </cfRule>
  </conditionalFormatting>
  <conditionalFormatting sqref="H82:H83 G79:G84">
    <cfRule type="cellIs" dxfId="317" priority="303" operator="equal">
      <formula>"UC"</formula>
    </cfRule>
  </conditionalFormatting>
  <conditionalFormatting sqref="G78">
    <cfRule type="cellIs" dxfId="316" priority="292" operator="equal">
      <formula>"VF"</formula>
    </cfRule>
    <cfRule type="cellIs" dxfId="315" priority="293" operator="equal">
      <formula>"VC"</formula>
    </cfRule>
    <cfRule type="cellIs" dxfId="314" priority="294" operator="equal">
      <formula>"C"</formula>
    </cfRule>
    <cfRule type="cellIs" dxfId="313" priority="295" operator="equal">
      <formula>"M"</formula>
    </cfRule>
    <cfRule type="cellIs" dxfId="312" priority="296" operator="equal">
      <formula>"F"</formula>
    </cfRule>
  </conditionalFormatting>
  <conditionalFormatting sqref="G78">
    <cfRule type="cellIs" dxfId="311" priority="297" operator="equal">
      <formula>"UC"</formula>
    </cfRule>
  </conditionalFormatting>
  <conditionalFormatting sqref="H90:H91">
    <cfRule type="cellIs" dxfId="310" priority="251" operator="equal">
      <formula>"VF"</formula>
    </cfRule>
    <cfRule type="cellIs" dxfId="309" priority="252" operator="equal">
      <formula>"VC"</formula>
    </cfRule>
    <cfRule type="cellIs" dxfId="308" priority="253" operator="equal">
      <formula>"C"</formula>
    </cfRule>
    <cfRule type="cellIs" dxfId="307" priority="254" operator="equal">
      <formula>"M"</formula>
    </cfRule>
    <cfRule type="cellIs" dxfId="306" priority="255" operator="equal">
      <formula>"F"</formula>
    </cfRule>
  </conditionalFormatting>
  <conditionalFormatting sqref="H95">
    <cfRule type="cellIs" dxfId="305" priority="245" operator="equal">
      <formula>"VF"</formula>
    </cfRule>
    <cfRule type="cellIs" dxfId="304" priority="246" operator="equal">
      <formula>"VC"</formula>
    </cfRule>
    <cfRule type="cellIs" dxfId="303" priority="247" operator="equal">
      <formula>"C"</formula>
    </cfRule>
    <cfRule type="cellIs" dxfId="302" priority="248" operator="equal">
      <formula>"M"</formula>
    </cfRule>
    <cfRule type="cellIs" dxfId="301" priority="249" operator="equal">
      <formula>"F"</formula>
    </cfRule>
  </conditionalFormatting>
  <conditionalFormatting sqref="H88">
    <cfRule type="cellIs" dxfId="300" priority="239" operator="equal">
      <formula>"VF"</formula>
    </cfRule>
    <cfRule type="cellIs" dxfId="299" priority="240" operator="equal">
      <formula>"VC"</formula>
    </cfRule>
    <cfRule type="cellIs" dxfId="298" priority="241" operator="equal">
      <formula>"C"</formula>
    </cfRule>
    <cfRule type="cellIs" dxfId="297" priority="242" operator="equal">
      <formula>"M"</formula>
    </cfRule>
    <cfRule type="cellIs" dxfId="296" priority="243" operator="equal">
      <formula>"F"</formula>
    </cfRule>
  </conditionalFormatting>
  <conditionalFormatting sqref="H95">
    <cfRule type="cellIs" dxfId="295" priority="250" operator="equal">
      <formula>"UC"</formula>
    </cfRule>
  </conditionalFormatting>
  <conditionalFormatting sqref="H88">
    <cfRule type="cellIs" dxfId="294" priority="244" operator="equal">
      <formula>"UC"</formula>
    </cfRule>
  </conditionalFormatting>
  <conditionalFormatting sqref="G93:G94 H92:H94">
    <cfRule type="cellIs" dxfId="293" priority="269" operator="equal">
      <formula>"VF"</formula>
    </cfRule>
    <cfRule type="cellIs" dxfId="292" priority="270" operator="equal">
      <formula>"VC"</formula>
    </cfRule>
    <cfRule type="cellIs" dxfId="291" priority="271" operator="equal">
      <formula>"C"</formula>
    </cfRule>
    <cfRule type="cellIs" dxfId="290" priority="272" operator="equal">
      <formula>"M"</formula>
    </cfRule>
    <cfRule type="cellIs" dxfId="289" priority="273" operator="equal">
      <formula>"F"</formula>
    </cfRule>
  </conditionalFormatting>
  <conditionalFormatting sqref="G89:G92">
    <cfRule type="cellIs" dxfId="288" priority="263" operator="equal">
      <formula>"VF"</formula>
    </cfRule>
    <cfRule type="cellIs" dxfId="287" priority="264" operator="equal">
      <formula>"VC"</formula>
    </cfRule>
    <cfRule type="cellIs" dxfId="286" priority="265" operator="equal">
      <formula>"C"</formula>
    </cfRule>
    <cfRule type="cellIs" dxfId="285" priority="266" operator="equal">
      <formula>"M"</formula>
    </cfRule>
    <cfRule type="cellIs" dxfId="284" priority="267" operator="equal">
      <formula>"F"</formula>
    </cfRule>
  </conditionalFormatting>
  <conditionalFormatting sqref="G89:G94 H92:H94">
    <cfRule type="cellIs" dxfId="283" priority="268" operator="equal">
      <formula>"UC"</formula>
    </cfRule>
  </conditionalFormatting>
  <conditionalFormatting sqref="G88">
    <cfRule type="cellIs" dxfId="282" priority="257" operator="equal">
      <formula>"VF"</formula>
    </cfRule>
    <cfRule type="cellIs" dxfId="281" priority="258" operator="equal">
      <formula>"VC"</formula>
    </cfRule>
    <cfRule type="cellIs" dxfId="280" priority="259" operator="equal">
      <formula>"C"</formula>
    </cfRule>
    <cfRule type="cellIs" dxfId="279" priority="260" operator="equal">
      <formula>"M"</formula>
    </cfRule>
    <cfRule type="cellIs" dxfId="278" priority="261" operator="equal">
      <formula>"F"</formula>
    </cfRule>
  </conditionalFormatting>
  <conditionalFormatting sqref="G88">
    <cfRule type="cellIs" dxfId="277" priority="262" operator="equal">
      <formula>"UC"</formula>
    </cfRule>
  </conditionalFormatting>
  <conditionalFormatting sqref="H90:H91">
    <cfRule type="cellIs" dxfId="276" priority="256" operator="equal">
      <formula>"UC"</formula>
    </cfRule>
  </conditionalFormatting>
  <conditionalFormatting sqref="G98:G101">
    <cfRule type="cellIs" dxfId="275" priority="228" operator="equal">
      <formula>"VF"</formula>
    </cfRule>
    <cfRule type="cellIs" dxfId="274" priority="229" operator="equal">
      <formula>"VC"</formula>
    </cfRule>
    <cfRule type="cellIs" dxfId="273" priority="230" operator="equal">
      <formula>"C"</formula>
    </cfRule>
    <cfRule type="cellIs" dxfId="272" priority="231" operator="equal">
      <formula>"M"</formula>
    </cfRule>
    <cfRule type="cellIs" dxfId="271" priority="232" operator="equal">
      <formula>"F"</formula>
    </cfRule>
  </conditionalFormatting>
  <conditionalFormatting sqref="H100">
    <cfRule type="cellIs" dxfId="270" priority="222" operator="equal">
      <formula>"VF"</formula>
    </cfRule>
    <cfRule type="cellIs" dxfId="269" priority="223" operator="equal">
      <formula>"VC"</formula>
    </cfRule>
    <cfRule type="cellIs" dxfId="268" priority="224" operator="equal">
      <formula>"C"</formula>
    </cfRule>
    <cfRule type="cellIs" dxfId="267" priority="225" operator="equal">
      <formula>"M"</formula>
    </cfRule>
    <cfRule type="cellIs" dxfId="266" priority="226" operator="equal">
      <formula>"F"</formula>
    </cfRule>
  </conditionalFormatting>
  <conditionalFormatting sqref="H105">
    <cfRule type="cellIs" dxfId="265" priority="216" operator="equal">
      <formula>"VF"</formula>
    </cfRule>
    <cfRule type="cellIs" dxfId="264" priority="217" operator="equal">
      <formula>"VC"</formula>
    </cfRule>
    <cfRule type="cellIs" dxfId="263" priority="218" operator="equal">
      <formula>"C"</formula>
    </cfRule>
    <cfRule type="cellIs" dxfId="262" priority="219" operator="equal">
      <formula>"M"</formula>
    </cfRule>
    <cfRule type="cellIs" dxfId="261" priority="220" operator="equal">
      <formula>"F"</formula>
    </cfRule>
  </conditionalFormatting>
  <conditionalFormatting sqref="H105">
    <cfRule type="cellIs" dxfId="260" priority="221" operator="equal">
      <formula>"UC"</formula>
    </cfRule>
  </conditionalFormatting>
  <conditionalFormatting sqref="G102:G104 H101:H104">
    <cfRule type="cellIs" dxfId="259" priority="233" operator="equal">
      <formula>"VF"</formula>
    </cfRule>
    <cfRule type="cellIs" dxfId="258" priority="234" operator="equal">
      <formula>"VC"</formula>
    </cfRule>
    <cfRule type="cellIs" dxfId="257" priority="235" operator="equal">
      <formula>"C"</formula>
    </cfRule>
    <cfRule type="cellIs" dxfId="256" priority="236" operator="equal">
      <formula>"M"</formula>
    </cfRule>
    <cfRule type="cellIs" dxfId="255" priority="237" operator="equal">
      <formula>"F"</formula>
    </cfRule>
  </conditionalFormatting>
  <conditionalFormatting sqref="H100">
    <cfRule type="cellIs" dxfId="254" priority="227" operator="equal">
      <formula>"UC"</formula>
    </cfRule>
  </conditionalFormatting>
  <conditionalFormatting sqref="G98:G104 H101:H104">
    <cfRule type="cellIs" dxfId="253" priority="238" operator="equal">
      <formula>"UC"</formula>
    </cfRule>
  </conditionalFormatting>
  <conditionalFormatting sqref="G110:G113">
    <cfRule type="cellIs" dxfId="252" priority="198" operator="equal">
      <formula>"VF"</formula>
    </cfRule>
    <cfRule type="cellIs" dxfId="251" priority="199" operator="equal">
      <formula>"VC"</formula>
    </cfRule>
    <cfRule type="cellIs" dxfId="250" priority="200" operator="equal">
      <formula>"C"</formula>
    </cfRule>
    <cfRule type="cellIs" dxfId="249" priority="201" operator="equal">
      <formula>"M"</formula>
    </cfRule>
    <cfRule type="cellIs" dxfId="248" priority="202" operator="equal">
      <formula>"F"</formula>
    </cfRule>
  </conditionalFormatting>
  <conditionalFormatting sqref="G108:G109">
    <cfRule type="cellIs" dxfId="247" priority="210" operator="equal">
      <formula>"VF"</formula>
    </cfRule>
    <cfRule type="cellIs" dxfId="246" priority="211" operator="equal">
      <formula>"VC"</formula>
    </cfRule>
    <cfRule type="cellIs" dxfId="245" priority="212" operator="equal">
      <formula>"C"</formula>
    </cfRule>
    <cfRule type="cellIs" dxfId="244" priority="213" operator="equal">
      <formula>"M"</formula>
    </cfRule>
    <cfRule type="cellIs" dxfId="243" priority="214" operator="equal">
      <formula>"F"</formula>
    </cfRule>
  </conditionalFormatting>
  <conditionalFormatting sqref="G114">
    <cfRule type="cellIs" dxfId="242" priority="204" operator="equal">
      <formula>"VF"</formula>
    </cfRule>
    <cfRule type="cellIs" dxfId="241" priority="205" operator="equal">
      <formula>"VC"</formula>
    </cfRule>
    <cfRule type="cellIs" dxfId="240" priority="206" operator="equal">
      <formula>"C"</formula>
    </cfRule>
    <cfRule type="cellIs" dxfId="239" priority="207" operator="equal">
      <formula>"M"</formula>
    </cfRule>
    <cfRule type="cellIs" dxfId="238" priority="208" operator="equal">
      <formula>"F"</formula>
    </cfRule>
  </conditionalFormatting>
  <conditionalFormatting sqref="G108:G109">
    <cfRule type="cellIs" dxfId="237" priority="215" operator="equal">
      <formula>"UC"</formula>
    </cfRule>
  </conditionalFormatting>
  <conditionalFormatting sqref="G114">
    <cfRule type="cellIs" dxfId="236" priority="209" operator="equal">
      <formula>"UC"</formula>
    </cfRule>
  </conditionalFormatting>
  <conditionalFormatting sqref="G110:G113">
    <cfRule type="cellIs" dxfId="235" priority="203" operator="equal">
      <formula>"UC"</formula>
    </cfRule>
  </conditionalFormatting>
  <conditionalFormatting sqref="F19:F26">
    <cfRule type="cellIs" dxfId="234" priority="2029" operator="equal">
      <formula>"UC"</formula>
    </cfRule>
    <cfRule type="colorScale" priority="2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F36">
    <cfRule type="cellIs" dxfId="233" priority="2031" operator="equal">
      <formula>"UC"</formula>
    </cfRule>
    <cfRule type="colorScale" priority="2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4">
    <cfRule type="cellIs" dxfId="232" priority="2033" operator="equal">
      <formula>"UC"</formula>
    </cfRule>
    <cfRule type="colorScale" priority="2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:F64">
    <cfRule type="cellIs" dxfId="231" priority="2035" operator="equal">
      <formula>"UC"</formula>
    </cfRule>
    <cfRule type="colorScale" priority="2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4">
    <cfRule type="cellIs" dxfId="230" priority="2039" operator="equal">
      <formula>"UC"</formula>
    </cfRule>
    <cfRule type="colorScale" priority="2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:F58">
    <cfRule type="cellIs" dxfId="229" priority="2041" operator="equal">
      <formula>"UC"</formula>
    </cfRule>
    <cfRule type="colorScale" priority="2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68">
    <cfRule type="cellIs" dxfId="228" priority="2043" operator="equal">
      <formula>"UC"</formula>
    </cfRule>
    <cfRule type="colorScale" priority="2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:F88">
    <cfRule type="cellIs" dxfId="227" priority="2045" operator="equal">
      <formula>"UC"</formula>
    </cfRule>
    <cfRule type="colorScale" priority="2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7:F78">
    <cfRule type="cellIs" dxfId="226" priority="2047" operator="equal">
      <formula>"UC"</formula>
    </cfRule>
    <cfRule type="colorScale" priority="2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:F76">
    <cfRule type="cellIs" dxfId="225" priority="2049" operator="equal">
      <formula>"UC"</formula>
    </cfRule>
    <cfRule type="colorScale" priority="2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9:F74">
    <cfRule type="cellIs" dxfId="224" priority="2051" operator="equal">
      <formula>"UC"</formula>
    </cfRule>
    <cfRule type="colorScale" priority="2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:F54 I49:I54 K49:L54">
    <cfRule type="cellIs" dxfId="223" priority="2053" operator="equal">
      <formula>"UC"</formula>
    </cfRule>
    <cfRule type="colorScale" priority="2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">
    <cfRule type="cellIs" dxfId="222" priority="185" operator="equal">
      <formula>"VF"</formula>
    </cfRule>
    <cfRule type="cellIs" dxfId="221" priority="186" operator="equal">
      <formula>"VC"</formula>
    </cfRule>
    <cfRule type="cellIs" dxfId="220" priority="187" operator="equal">
      <formula>"C"</formula>
    </cfRule>
    <cfRule type="cellIs" dxfId="219" priority="188" operator="equal">
      <formula>"M"</formula>
    </cfRule>
    <cfRule type="cellIs" dxfId="218" priority="189" operator="equal">
      <formula>"F"</formula>
    </cfRule>
  </conditionalFormatting>
  <conditionalFormatting sqref="H39">
    <cfRule type="cellIs" dxfId="217" priority="190" operator="equal">
      <formula>"UC"</formula>
    </cfRule>
  </conditionalFormatting>
  <conditionalFormatting sqref="H40:H42">
    <cfRule type="cellIs" dxfId="216" priority="192" operator="equal">
      <formula>"VF"</formula>
    </cfRule>
    <cfRule type="cellIs" dxfId="215" priority="193" operator="equal">
      <formula>"VC"</formula>
    </cfRule>
    <cfRule type="cellIs" dxfId="214" priority="194" operator="equal">
      <formula>"C"</formula>
    </cfRule>
    <cfRule type="cellIs" dxfId="213" priority="195" operator="equal">
      <formula>"M"</formula>
    </cfRule>
    <cfRule type="cellIs" dxfId="212" priority="196" operator="equal">
      <formula>"F"</formula>
    </cfRule>
  </conditionalFormatting>
  <conditionalFormatting sqref="H42">
    <cfRule type="cellIs" dxfId="211" priority="197" operator="equal">
      <formula>"UC"</formula>
    </cfRule>
  </conditionalFormatting>
  <conditionalFormatting sqref="H40:H41">
    <cfRule type="cellIs" dxfId="210" priority="191" operator="equal">
      <formula>"UC"</formula>
    </cfRule>
  </conditionalFormatting>
  <conditionalFormatting sqref="H43:H45">
    <cfRule type="cellIs" dxfId="209" priority="179" operator="equal">
      <formula>"VF"</formula>
    </cfRule>
    <cfRule type="cellIs" dxfId="208" priority="180" operator="equal">
      <formula>"VC"</formula>
    </cfRule>
    <cfRule type="cellIs" dxfId="207" priority="181" operator="equal">
      <formula>"C"</formula>
    </cfRule>
    <cfRule type="cellIs" dxfId="206" priority="182" operator="equal">
      <formula>"M"</formula>
    </cfRule>
    <cfRule type="cellIs" dxfId="205" priority="183" operator="equal">
      <formula>"F"</formula>
    </cfRule>
  </conditionalFormatting>
  <conditionalFormatting sqref="H43:H45">
    <cfRule type="cellIs" dxfId="204" priority="184" operator="equal">
      <formula>"UC"</formula>
    </cfRule>
  </conditionalFormatting>
  <conditionalFormatting sqref="H42">
    <cfRule type="cellIs" dxfId="203" priority="178" operator="equal">
      <formula>"UC"</formula>
    </cfRule>
  </conditionalFormatting>
  <conditionalFormatting sqref="H59">
    <cfRule type="cellIs" dxfId="202" priority="165" operator="equal">
      <formula>"VF"</formula>
    </cfRule>
    <cfRule type="cellIs" dxfId="201" priority="166" operator="equal">
      <formula>"VC"</formula>
    </cfRule>
    <cfRule type="cellIs" dxfId="200" priority="167" operator="equal">
      <formula>"C"</formula>
    </cfRule>
    <cfRule type="cellIs" dxfId="199" priority="168" operator="equal">
      <formula>"M"</formula>
    </cfRule>
    <cfRule type="cellIs" dxfId="198" priority="169" operator="equal">
      <formula>"F"</formula>
    </cfRule>
  </conditionalFormatting>
  <conditionalFormatting sqref="H59">
    <cfRule type="cellIs" dxfId="197" priority="170" operator="equal">
      <formula>"UC"</formula>
    </cfRule>
  </conditionalFormatting>
  <conditionalFormatting sqref="H60:H61">
    <cfRule type="cellIs" dxfId="196" priority="172" operator="equal">
      <formula>"VF"</formula>
    </cfRule>
    <cfRule type="cellIs" dxfId="195" priority="173" operator="equal">
      <formula>"VC"</formula>
    </cfRule>
    <cfRule type="cellIs" dxfId="194" priority="174" operator="equal">
      <formula>"C"</formula>
    </cfRule>
    <cfRule type="cellIs" dxfId="193" priority="175" operator="equal">
      <formula>"M"</formula>
    </cfRule>
    <cfRule type="cellIs" dxfId="192" priority="176" operator="equal">
      <formula>"F"</formula>
    </cfRule>
  </conditionalFormatting>
  <conditionalFormatting sqref="H60:H61">
    <cfRule type="cellIs" dxfId="191" priority="171" operator="equal">
      <formula>"UC"</formula>
    </cfRule>
  </conditionalFormatting>
  <conditionalFormatting sqref="H63:H65">
    <cfRule type="cellIs" dxfId="190" priority="159" operator="equal">
      <formula>"VF"</formula>
    </cfRule>
    <cfRule type="cellIs" dxfId="189" priority="160" operator="equal">
      <formula>"VC"</formula>
    </cfRule>
    <cfRule type="cellIs" dxfId="188" priority="161" operator="equal">
      <formula>"C"</formula>
    </cfRule>
    <cfRule type="cellIs" dxfId="187" priority="162" operator="equal">
      <formula>"M"</formula>
    </cfRule>
    <cfRule type="cellIs" dxfId="186" priority="163" operator="equal">
      <formula>"F"</formula>
    </cfRule>
  </conditionalFormatting>
  <conditionalFormatting sqref="H63:H65">
    <cfRule type="cellIs" dxfId="185" priority="164" operator="equal">
      <formula>"UC"</formula>
    </cfRule>
  </conditionalFormatting>
  <conditionalFormatting sqref="H62">
    <cfRule type="cellIs" dxfId="184" priority="152" operator="equal">
      <formula>"VF"</formula>
    </cfRule>
    <cfRule type="cellIs" dxfId="183" priority="153" operator="equal">
      <formula>"VC"</formula>
    </cfRule>
    <cfRule type="cellIs" dxfId="182" priority="154" operator="equal">
      <formula>"C"</formula>
    </cfRule>
    <cfRule type="cellIs" dxfId="181" priority="155" operator="equal">
      <formula>"M"</formula>
    </cfRule>
    <cfRule type="cellIs" dxfId="180" priority="156" operator="equal">
      <formula>"F"</formula>
    </cfRule>
  </conditionalFormatting>
  <conditionalFormatting sqref="H62">
    <cfRule type="cellIs" dxfId="179" priority="157" operator="equal">
      <formula>"UC"</formula>
    </cfRule>
  </conditionalFormatting>
  <conditionalFormatting sqref="H69">
    <cfRule type="cellIs" dxfId="178" priority="140" operator="equal">
      <formula>"VF"</formula>
    </cfRule>
    <cfRule type="cellIs" dxfId="177" priority="141" operator="equal">
      <formula>"VC"</formula>
    </cfRule>
    <cfRule type="cellIs" dxfId="176" priority="142" operator="equal">
      <formula>"C"</formula>
    </cfRule>
    <cfRule type="cellIs" dxfId="175" priority="143" operator="equal">
      <formula>"M"</formula>
    </cfRule>
    <cfRule type="cellIs" dxfId="174" priority="144" operator="equal">
      <formula>"F"</formula>
    </cfRule>
  </conditionalFormatting>
  <conditionalFormatting sqref="H69">
    <cfRule type="cellIs" dxfId="173" priority="145" operator="equal">
      <formula>"UC"</formula>
    </cfRule>
  </conditionalFormatting>
  <conditionalFormatting sqref="H71">
    <cfRule type="cellIs" dxfId="172" priority="147" operator="equal">
      <formula>"VF"</formula>
    </cfRule>
    <cfRule type="cellIs" dxfId="171" priority="148" operator="equal">
      <formula>"VC"</formula>
    </cfRule>
    <cfRule type="cellIs" dxfId="170" priority="149" operator="equal">
      <formula>"C"</formula>
    </cfRule>
    <cfRule type="cellIs" dxfId="169" priority="150" operator="equal">
      <formula>"M"</formula>
    </cfRule>
    <cfRule type="cellIs" dxfId="168" priority="151" operator="equal">
      <formula>"F"</formula>
    </cfRule>
  </conditionalFormatting>
  <conditionalFormatting sqref="H71">
    <cfRule type="cellIs" dxfId="167" priority="146" operator="equal">
      <formula>"UC"</formula>
    </cfRule>
  </conditionalFormatting>
  <conditionalFormatting sqref="H74:H75">
    <cfRule type="cellIs" dxfId="166" priority="134" operator="equal">
      <formula>"VF"</formula>
    </cfRule>
    <cfRule type="cellIs" dxfId="165" priority="135" operator="equal">
      <formula>"VC"</formula>
    </cfRule>
    <cfRule type="cellIs" dxfId="164" priority="136" operator="equal">
      <formula>"C"</formula>
    </cfRule>
    <cfRule type="cellIs" dxfId="163" priority="137" operator="equal">
      <formula>"M"</formula>
    </cfRule>
    <cfRule type="cellIs" dxfId="162" priority="138" operator="equal">
      <formula>"F"</formula>
    </cfRule>
  </conditionalFormatting>
  <conditionalFormatting sqref="H74:H75">
    <cfRule type="cellIs" dxfId="161" priority="139" operator="equal">
      <formula>"UC"</formula>
    </cfRule>
  </conditionalFormatting>
  <conditionalFormatting sqref="H72:H73">
    <cfRule type="cellIs" dxfId="160" priority="123" operator="equal">
      <formula>"VF"</formula>
    </cfRule>
    <cfRule type="cellIs" dxfId="159" priority="124" operator="equal">
      <formula>"VC"</formula>
    </cfRule>
    <cfRule type="cellIs" dxfId="158" priority="125" operator="equal">
      <formula>"C"</formula>
    </cfRule>
    <cfRule type="cellIs" dxfId="157" priority="126" operator="equal">
      <formula>"M"</formula>
    </cfRule>
    <cfRule type="cellIs" dxfId="156" priority="127" operator="equal">
      <formula>"F"</formula>
    </cfRule>
  </conditionalFormatting>
  <conditionalFormatting sqref="H72:H73">
    <cfRule type="cellIs" dxfId="155" priority="122" operator="equal">
      <formula>"UC"</formula>
    </cfRule>
  </conditionalFormatting>
  <conditionalFormatting sqref="H70">
    <cfRule type="cellIs" dxfId="154" priority="116" operator="equal">
      <formula>"VF"</formula>
    </cfRule>
    <cfRule type="cellIs" dxfId="153" priority="117" operator="equal">
      <formula>"VC"</formula>
    </cfRule>
    <cfRule type="cellIs" dxfId="152" priority="118" operator="equal">
      <formula>"C"</formula>
    </cfRule>
    <cfRule type="cellIs" dxfId="151" priority="119" operator="equal">
      <formula>"M"</formula>
    </cfRule>
    <cfRule type="cellIs" dxfId="150" priority="120" operator="equal">
      <formula>"F"</formula>
    </cfRule>
  </conditionalFormatting>
  <conditionalFormatting sqref="H70">
    <cfRule type="cellIs" dxfId="149" priority="121" operator="equal">
      <formula>"UC"</formula>
    </cfRule>
  </conditionalFormatting>
  <conditionalFormatting sqref="H79">
    <cfRule type="cellIs" dxfId="148" priority="110" operator="equal">
      <formula>"VF"</formula>
    </cfRule>
    <cfRule type="cellIs" dxfId="147" priority="111" operator="equal">
      <formula>"VC"</formula>
    </cfRule>
    <cfRule type="cellIs" dxfId="146" priority="112" operator="equal">
      <formula>"C"</formula>
    </cfRule>
    <cfRule type="cellIs" dxfId="145" priority="113" operator="equal">
      <formula>"M"</formula>
    </cfRule>
    <cfRule type="cellIs" dxfId="144" priority="114" operator="equal">
      <formula>"F"</formula>
    </cfRule>
  </conditionalFormatting>
  <conditionalFormatting sqref="H79">
    <cfRule type="cellIs" dxfId="143" priority="115" operator="equal">
      <formula>"UC"</formula>
    </cfRule>
  </conditionalFormatting>
  <conditionalFormatting sqref="H85">
    <cfRule type="cellIs" dxfId="142" priority="104" operator="equal">
      <formula>"VF"</formula>
    </cfRule>
    <cfRule type="cellIs" dxfId="141" priority="105" operator="equal">
      <formula>"VC"</formula>
    </cfRule>
    <cfRule type="cellIs" dxfId="140" priority="106" operator="equal">
      <formula>"C"</formula>
    </cfRule>
    <cfRule type="cellIs" dxfId="139" priority="107" operator="equal">
      <formula>"M"</formula>
    </cfRule>
    <cfRule type="cellIs" dxfId="138" priority="108" operator="equal">
      <formula>"F"</formula>
    </cfRule>
  </conditionalFormatting>
  <conditionalFormatting sqref="H85">
    <cfRule type="cellIs" dxfId="137" priority="109" operator="equal">
      <formula>"UC"</formula>
    </cfRule>
  </conditionalFormatting>
  <conditionalFormatting sqref="H89">
    <cfRule type="cellIs" dxfId="136" priority="98" operator="equal">
      <formula>"VF"</formula>
    </cfRule>
    <cfRule type="cellIs" dxfId="135" priority="99" operator="equal">
      <formula>"VC"</formula>
    </cfRule>
    <cfRule type="cellIs" dxfId="134" priority="100" operator="equal">
      <formula>"C"</formula>
    </cfRule>
    <cfRule type="cellIs" dxfId="133" priority="101" operator="equal">
      <formula>"M"</formula>
    </cfRule>
    <cfRule type="cellIs" dxfId="132" priority="102" operator="equal">
      <formula>"F"</formula>
    </cfRule>
  </conditionalFormatting>
  <conditionalFormatting sqref="H89">
    <cfRule type="cellIs" dxfId="131" priority="103" operator="equal">
      <formula>"UC"</formula>
    </cfRule>
  </conditionalFormatting>
  <conditionalFormatting sqref="J66 J36 J77 J49:J54">
    <cfRule type="cellIs" dxfId="130" priority="78" operator="equal">
      <formula>"VF"</formula>
    </cfRule>
    <cfRule type="cellIs" dxfId="129" priority="79" operator="equal">
      <formula>"VC"</formula>
    </cfRule>
    <cfRule type="cellIs" dxfId="128" priority="80" operator="equal">
      <formula>"C"</formula>
    </cfRule>
    <cfRule type="cellIs" dxfId="127" priority="81" operator="equal">
      <formula>"M"</formula>
    </cfRule>
    <cfRule type="cellIs" dxfId="126" priority="82" operator="equal">
      <formula>"F"</formula>
    </cfRule>
  </conditionalFormatting>
  <conditionalFormatting sqref="J58">
    <cfRule type="cellIs" dxfId="125" priority="71" operator="equal">
      <formula>"VF"</formula>
    </cfRule>
    <cfRule type="cellIs" dxfId="124" priority="72" operator="equal">
      <formula>"VC"</formula>
    </cfRule>
    <cfRule type="cellIs" dxfId="123" priority="73" operator="equal">
      <formula>"C"</formula>
    </cfRule>
    <cfRule type="cellIs" dxfId="122" priority="74" operator="equal">
      <formula>"M"</formula>
    </cfRule>
    <cfRule type="cellIs" dxfId="121" priority="75" operator="equal">
      <formula>"F"</formula>
    </cfRule>
  </conditionalFormatting>
  <conditionalFormatting sqref="J68">
    <cfRule type="cellIs" dxfId="120" priority="64" operator="equal">
      <formula>"VF"</formula>
    </cfRule>
    <cfRule type="cellIs" dxfId="119" priority="65" operator="equal">
      <formula>"VC"</formula>
    </cfRule>
    <cfRule type="cellIs" dxfId="118" priority="66" operator="equal">
      <formula>"C"</formula>
    </cfRule>
    <cfRule type="cellIs" dxfId="117" priority="67" operator="equal">
      <formula>"M"</formula>
    </cfRule>
    <cfRule type="cellIs" dxfId="116" priority="68" operator="equal">
      <formula>"F"</formula>
    </cfRule>
  </conditionalFormatting>
  <conditionalFormatting sqref="J78">
    <cfRule type="cellIs" dxfId="115" priority="57" operator="equal">
      <formula>"VF"</formula>
    </cfRule>
    <cfRule type="cellIs" dxfId="114" priority="58" operator="equal">
      <formula>"VC"</formula>
    </cfRule>
    <cfRule type="cellIs" dxfId="113" priority="59" operator="equal">
      <formula>"C"</formula>
    </cfRule>
    <cfRule type="cellIs" dxfId="112" priority="60" operator="equal">
      <formula>"M"</formula>
    </cfRule>
    <cfRule type="cellIs" dxfId="111" priority="61" operator="equal">
      <formula>"F"</formula>
    </cfRule>
  </conditionalFormatting>
  <conditionalFormatting sqref="J79">
    <cfRule type="cellIs" dxfId="110" priority="50" operator="equal">
      <formula>"VF"</formula>
    </cfRule>
    <cfRule type="cellIs" dxfId="109" priority="51" operator="equal">
      <formula>"VC"</formula>
    </cfRule>
    <cfRule type="cellIs" dxfId="108" priority="52" operator="equal">
      <formula>"C"</formula>
    </cfRule>
    <cfRule type="cellIs" dxfId="107" priority="53" operator="equal">
      <formula>"M"</formula>
    </cfRule>
    <cfRule type="cellIs" dxfId="106" priority="54" operator="equal">
      <formula>"F"</formula>
    </cfRule>
  </conditionalFormatting>
  <conditionalFormatting sqref="J80:J81">
    <cfRule type="cellIs" dxfId="105" priority="43" operator="equal">
      <formula>"VF"</formula>
    </cfRule>
    <cfRule type="cellIs" dxfId="104" priority="44" operator="equal">
      <formula>"VC"</formula>
    </cfRule>
    <cfRule type="cellIs" dxfId="103" priority="45" operator="equal">
      <formula>"C"</formula>
    </cfRule>
    <cfRule type="cellIs" dxfId="102" priority="46" operator="equal">
      <formula>"M"</formula>
    </cfRule>
    <cfRule type="cellIs" dxfId="101" priority="47" operator="equal">
      <formula>"F"</formula>
    </cfRule>
  </conditionalFormatting>
  <conditionalFormatting sqref="J89:J91">
    <cfRule type="cellIs" dxfId="100" priority="36" operator="equal">
      <formula>"VF"</formula>
    </cfRule>
    <cfRule type="cellIs" dxfId="99" priority="37" operator="equal">
      <formula>"VC"</formula>
    </cfRule>
    <cfRule type="cellIs" dxfId="98" priority="38" operator="equal">
      <formula>"C"</formula>
    </cfRule>
    <cfRule type="cellIs" dxfId="97" priority="39" operator="equal">
      <formula>"M"</formula>
    </cfRule>
    <cfRule type="cellIs" dxfId="96" priority="40" operator="equal">
      <formula>"F"</formula>
    </cfRule>
  </conditionalFormatting>
  <conditionalFormatting sqref="J99:J100">
    <cfRule type="cellIs" dxfId="95" priority="29" operator="equal">
      <formula>"VF"</formula>
    </cfRule>
    <cfRule type="cellIs" dxfId="94" priority="30" operator="equal">
      <formula>"VC"</formula>
    </cfRule>
    <cfRule type="cellIs" dxfId="93" priority="31" operator="equal">
      <formula>"C"</formula>
    </cfRule>
    <cfRule type="cellIs" dxfId="92" priority="32" operator="equal">
      <formula>"M"</formula>
    </cfRule>
    <cfRule type="cellIs" dxfId="91" priority="33" operator="equal">
      <formula>"F"</formula>
    </cfRule>
  </conditionalFormatting>
  <conditionalFormatting sqref="J108:J114">
    <cfRule type="cellIs" dxfId="90" priority="22" operator="equal">
      <formula>"VF"</formula>
    </cfRule>
    <cfRule type="cellIs" dxfId="89" priority="23" operator="equal">
      <formula>"VC"</formula>
    </cfRule>
    <cfRule type="cellIs" dxfId="88" priority="24" operator="equal">
      <formula>"C"</formula>
    </cfRule>
    <cfRule type="cellIs" dxfId="87" priority="25" operator="equal">
      <formula>"M"</formula>
    </cfRule>
    <cfRule type="cellIs" dxfId="86" priority="26" operator="equal">
      <formula>"F"</formula>
    </cfRule>
  </conditionalFormatting>
  <conditionalFormatting sqref="J105">
    <cfRule type="cellIs" dxfId="85" priority="15" operator="equal">
      <formula>"VF"</formula>
    </cfRule>
    <cfRule type="cellIs" dxfId="84" priority="16" operator="equal">
      <formula>"VC"</formula>
    </cfRule>
    <cfRule type="cellIs" dxfId="83" priority="17" operator="equal">
      <formula>"C"</formula>
    </cfRule>
    <cfRule type="cellIs" dxfId="82" priority="18" operator="equal">
      <formula>"M"</formula>
    </cfRule>
    <cfRule type="cellIs" dxfId="81" priority="19" operator="equal">
      <formula>"F"</formula>
    </cfRule>
  </conditionalFormatting>
  <conditionalFormatting sqref="J88">
    <cfRule type="cellIs" dxfId="80" priority="8" operator="equal">
      <formula>"VF"</formula>
    </cfRule>
    <cfRule type="cellIs" dxfId="79" priority="9" operator="equal">
      <formula>"VC"</formula>
    </cfRule>
    <cfRule type="cellIs" dxfId="78" priority="10" operator="equal">
      <formula>"C"</formula>
    </cfRule>
    <cfRule type="cellIs" dxfId="77" priority="11" operator="equal">
      <formula>"M"</formula>
    </cfRule>
    <cfRule type="cellIs" dxfId="76" priority="12" operator="equal">
      <formula>"F"</formula>
    </cfRule>
  </conditionalFormatting>
  <conditionalFormatting sqref="J58">
    <cfRule type="cellIs" dxfId="75" priority="76" operator="equal">
      <formula>"UC"</formula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8">
    <cfRule type="cellIs" dxfId="74" priority="69" operator="equal">
      <formula>"UC"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8">
    <cfRule type="cellIs" dxfId="73" priority="62" operator="equal">
      <formula>"UC"</formula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9">
    <cfRule type="cellIs" dxfId="72" priority="55" operator="equal">
      <formula>"UC"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0:J81">
    <cfRule type="cellIs" dxfId="71" priority="48" operator="equal">
      <formula>"UC"</formula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8:J114">
    <cfRule type="cellIs" dxfId="70" priority="27" operator="equal">
      <formula>"UC"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5">
    <cfRule type="cellIs" dxfId="69" priority="20" operator="equal">
      <formula>"UC"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8">
    <cfRule type="cellIs" dxfId="68" priority="13" operator="equal">
      <formula>"UC"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1:J104 J82:J86 J92:J95">
    <cfRule type="cellIs" dxfId="67" priority="87" operator="equal">
      <formula>"VF"</formula>
    </cfRule>
    <cfRule type="cellIs" dxfId="66" priority="88" operator="equal">
      <formula>"VC"</formula>
    </cfRule>
    <cfRule type="cellIs" dxfId="65" priority="89" operator="equal">
      <formula>"C"</formula>
    </cfRule>
    <cfRule type="cellIs" dxfId="64" priority="90" operator="equal">
      <formula>"M"</formula>
    </cfRule>
    <cfRule type="cellIs" dxfId="63" priority="91" operator="equal">
      <formula>"F"</formula>
    </cfRule>
  </conditionalFormatting>
  <conditionalFormatting sqref="J82:J83">
    <cfRule type="cellIs" dxfId="62" priority="85" operator="equal">
      <formula>"UC"</formula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2:J95">
    <cfRule type="cellIs" dxfId="61" priority="83" operator="equal">
      <formula>"UC"</formula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9:J91">
    <cfRule type="cellIs" dxfId="60" priority="41" operator="equal">
      <formula>"UC"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:J100">
    <cfRule type="cellIs" dxfId="59" priority="34" operator="equal">
      <formula>"UC"</formula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1:J104">
    <cfRule type="cellIs" dxfId="58" priority="92" operator="equal">
      <formula>"UC"</formula>
    </cfRule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 J66 J77 J84:J86">
    <cfRule type="cellIs" dxfId="57" priority="94" operator="equal">
      <formula>"UC"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J54">
    <cfRule type="cellIs" dxfId="56" priority="96" operator="equal">
      <formula>"UC"</formula>
    </cfRule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ellIs" dxfId="55" priority="1" operator="equal">
      <formula>"VF"</formula>
    </cfRule>
    <cfRule type="cellIs" dxfId="54" priority="2" operator="equal">
      <formula>"VC"</formula>
    </cfRule>
    <cfRule type="cellIs" dxfId="53" priority="3" operator="equal">
      <formula>"C"</formula>
    </cfRule>
    <cfRule type="cellIs" dxfId="52" priority="4" operator="equal">
      <formula>"M"</formula>
    </cfRule>
    <cfRule type="cellIs" dxfId="51" priority="5" operator="equal">
      <formula>"F"</formula>
    </cfRule>
  </conditionalFormatting>
  <conditionalFormatting sqref="J65">
    <cfRule type="cellIs" dxfId="50" priority="6" operator="equal">
      <formula>"UC"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9"/>
  <sheetViews>
    <sheetView zoomScale="90" zoomScaleNormal="90" workbookViewId="0">
      <pane ySplit="7" topLeftCell="A8" activePane="bottomLeft" state="frozen"/>
      <selection pane="bottomLeft" activeCell="K35" sqref="K35"/>
    </sheetView>
  </sheetViews>
  <sheetFormatPr defaultRowHeight="15" x14ac:dyDescent="0.25"/>
  <cols>
    <col min="1" max="1" width="5.7109375" bestFit="1" customWidth="1"/>
    <col min="2" max="2" width="10.140625" bestFit="1" customWidth="1"/>
    <col min="3" max="3" width="9.28515625" bestFit="1" customWidth="1"/>
    <col min="4" max="4" width="10.140625" bestFit="1" customWidth="1"/>
    <col min="5" max="5" width="6.7109375" customWidth="1"/>
    <col min="6" max="6" width="12.42578125" hidden="1" customWidth="1"/>
    <col min="7" max="8" width="7.7109375" bestFit="1" customWidth="1"/>
    <col min="9" max="9" width="8.42578125" customWidth="1"/>
    <col min="10" max="10" width="7.140625" customWidth="1"/>
    <col min="11" max="12" width="8.42578125" customWidth="1"/>
    <col min="13" max="14" width="6.140625" customWidth="1"/>
    <col min="15" max="17" width="7.140625" customWidth="1"/>
    <col min="18" max="20" width="6.140625" customWidth="1"/>
    <col min="21" max="22" width="7.140625" customWidth="1"/>
    <col min="23" max="26" width="6.140625" customWidth="1"/>
  </cols>
  <sheetData>
    <row r="1" spans="1:26" ht="15.75" thickBot="1" x14ac:dyDescent="0.3"/>
    <row r="2" spans="1:26" x14ac:dyDescent="0.25">
      <c r="A2" s="133">
        <v>0.5</v>
      </c>
      <c r="B2" s="22" t="s">
        <v>36</v>
      </c>
      <c r="C2" s="22"/>
      <c r="D2" s="22" t="s">
        <v>59</v>
      </c>
      <c r="E2" s="119">
        <v>0.15</v>
      </c>
      <c r="F2" s="23"/>
      <c r="G2" s="179" t="str">
        <f>_xlfn.CONCAT("Speed (km/h) at ",A2, " ",B2)</f>
        <v>Speed (km/h) at 0.5 m Spacing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x14ac:dyDescent="0.25">
      <c r="A3" s="24"/>
      <c r="B3" s="31"/>
      <c r="C3" s="102"/>
      <c r="D3" s="102"/>
      <c r="E3" s="31"/>
      <c r="F3" s="31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ht="15.75" thickBot="1" x14ac:dyDescent="0.3">
      <c r="A4" s="24"/>
      <c r="B4" s="31"/>
      <c r="C4" s="102"/>
      <c r="D4" s="102"/>
      <c r="E4" s="31"/>
      <c r="F4" s="128"/>
      <c r="G4" s="180" t="s">
        <v>60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5.75" thickBot="1" x14ac:dyDescent="0.3">
      <c r="A5" s="24"/>
      <c r="B5" s="128"/>
      <c r="C5" s="102"/>
      <c r="D5" s="102"/>
      <c r="E5" s="31"/>
      <c r="F5" s="31"/>
      <c r="G5" s="189">
        <v>50</v>
      </c>
      <c r="H5" s="190"/>
      <c r="I5" s="190"/>
      <c r="J5" s="190"/>
      <c r="K5" s="191"/>
      <c r="L5" s="186">
        <v>75</v>
      </c>
      <c r="M5" s="187"/>
      <c r="N5" s="187"/>
      <c r="O5" s="187"/>
      <c r="P5" s="188"/>
      <c r="Q5" s="186">
        <v>100</v>
      </c>
      <c r="R5" s="187"/>
      <c r="S5" s="187"/>
      <c r="T5" s="187"/>
      <c r="U5" s="188"/>
      <c r="V5" s="186">
        <v>150</v>
      </c>
      <c r="W5" s="187"/>
      <c r="X5" s="187"/>
      <c r="Y5" s="187"/>
      <c r="Z5" s="187"/>
    </row>
    <row r="6" spans="1:26" ht="16.5" thickBot="1" x14ac:dyDescent="0.3">
      <c r="A6" s="24" t="s">
        <v>1</v>
      </c>
      <c r="B6" s="128" t="s">
        <v>30</v>
      </c>
      <c r="C6" s="128" t="s">
        <v>54</v>
      </c>
      <c r="D6" s="128" t="s">
        <v>46</v>
      </c>
      <c r="E6" s="128" t="s">
        <v>0</v>
      </c>
      <c r="F6" s="73"/>
      <c r="G6" s="195" t="s">
        <v>58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</row>
    <row r="7" spans="1:26" s="1" customFormat="1" ht="15.75" thickBot="1" x14ac:dyDescent="0.3">
      <c r="A7" s="24" t="s">
        <v>4</v>
      </c>
      <c r="B7" s="128" t="s">
        <v>2</v>
      </c>
      <c r="C7" s="128" t="s">
        <v>45</v>
      </c>
      <c r="D7" s="128" t="s">
        <v>47</v>
      </c>
      <c r="E7" s="128" t="s">
        <v>3</v>
      </c>
      <c r="F7" s="139" t="s">
        <v>52</v>
      </c>
      <c r="G7" s="135" t="s">
        <v>43</v>
      </c>
      <c r="H7" s="134">
        <v>0.25</v>
      </c>
      <c r="I7" s="134">
        <v>0.5</v>
      </c>
      <c r="J7" s="134">
        <v>0.7</v>
      </c>
      <c r="K7" s="136">
        <v>1</v>
      </c>
      <c r="L7" s="135" t="s">
        <v>43</v>
      </c>
      <c r="M7" s="134">
        <v>0.25</v>
      </c>
      <c r="N7" s="134">
        <v>0.5</v>
      </c>
      <c r="O7" s="134">
        <v>0.7</v>
      </c>
      <c r="P7" s="136">
        <v>1</v>
      </c>
      <c r="Q7" s="135" t="s">
        <v>43</v>
      </c>
      <c r="R7" s="134">
        <v>0.25</v>
      </c>
      <c r="S7" s="134">
        <v>0.5</v>
      </c>
      <c r="T7" s="134">
        <v>0.7</v>
      </c>
      <c r="U7" s="136">
        <v>1</v>
      </c>
      <c r="V7" s="135" t="s">
        <v>43</v>
      </c>
      <c r="W7" s="134">
        <v>0.25</v>
      </c>
      <c r="X7" s="134">
        <v>0.5</v>
      </c>
      <c r="Y7" s="134">
        <v>0.7</v>
      </c>
      <c r="Z7" s="136">
        <v>1</v>
      </c>
    </row>
    <row r="8" spans="1:26" s="1" customFormat="1" ht="21" thickBot="1" x14ac:dyDescent="0.35">
      <c r="A8" s="24"/>
      <c r="B8" s="128" t="s">
        <v>35</v>
      </c>
      <c r="C8" s="128" t="s">
        <v>35</v>
      </c>
      <c r="D8" s="128" t="s">
        <v>35</v>
      </c>
      <c r="E8" s="73" t="s">
        <v>53</v>
      </c>
      <c r="F8" s="70" t="s">
        <v>24</v>
      </c>
      <c r="G8" s="192" t="s">
        <v>50</v>
      </c>
      <c r="H8" s="193"/>
      <c r="I8" s="193"/>
      <c r="J8" s="193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26" s="1" customFormat="1" x14ac:dyDescent="0.25">
      <c r="A9" s="160" t="s">
        <v>5</v>
      </c>
      <c r="B9" s="129">
        <v>0.7</v>
      </c>
      <c r="C9" s="109">
        <v>0.70697980445215558</v>
      </c>
      <c r="D9" s="109">
        <v>0.70395714768525741</v>
      </c>
      <c r="E9" s="52">
        <f t="shared" ref="E9:E10" si="0">0.8*SQRT(B9/3)</f>
        <v>0.38643671323171835</v>
      </c>
      <c r="F9" s="35"/>
      <c r="G9" s="94">
        <f>$E$2*K9</f>
        <v>1.3911721676341859</v>
      </c>
      <c r="H9" s="83">
        <f>K9*H$7</f>
        <v>2.3186202793903101</v>
      </c>
      <c r="I9" s="83">
        <f>K9*I$7</f>
        <v>4.6372405587806202</v>
      </c>
      <c r="J9" s="113">
        <f>K9*J$7</f>
        <v>6.4921367822928682</v>
      </c>
      <c r="K9" s="93">
        <f t="shared" ref="K9" si="1">(600*$E9)/($A$2*G$5)</f>
        <v>9.2744811175612405</v>
      </c>
      <c r="L9" s="94">
        <f>$E$2*P9</f>
        <v>0.92744811175612396</v>
      </c>
      <c r="M9" s="83">
        <f>P9*M$7</f>
        <v>1.5457468529268734</v>
      </c>
      <c r="N9" s="83">
        <f>P9*N$7</f>
        <v>3.0914937058537468</v>
      </c>
      <c r="O9" s="113">
        <f>P9*O$7</f>
        <v>4.3280911881952449</v>
      </c>
      <c r="P9" s="93">
        <f t="shared" ref="P9:P17" si="2">(600*$E9)/($A$2*L$5)</f>
        <v>6.1829874117074937</v>
      </c>
      <c r="Q9" s="94">
        <f>$E$2*U9</f>
        <v>0.69558608381709297</v>
      </c>
      <c r="R9" s="83">
        <f>U9*R$7</f>
        <v>1.1593101396951551</v>
      </c>
      <c r="S9" s="83">
        <f>U9*S$7</f>
        <v>2.3186202793903101</v>
      </c>
      <c r="T9" s="113">
        <f>U9*T$7</f>
        <v>3.2460683911464341</v>
      </c>
      <c r="U9" s="93">
        <f t="shared" ref="U9:U17" si="3">(600*$E9)/($A$2*Q$5)</f>
        <v>4.6372405587806202</v>
      </c>
      <c r="V9" s="94">
        <f>$E$2*Z9</f>
        <v>0.46372405587806198</v>
      </c>
      <c r="W9" s="83">
        <f>Z9*W$7</f>
        <v>0.77287342646343671</v>
      </c>
      <c r="X9" s="83">
        <f>Z9*X$7</f>
        <v>1.5457468529268734</v>
      </c>
      <c r="Y9" s="113">
        <f>Z9*Y$7</f>
        <v>2.1640455940976224</v>
      </c>
      <c r="Z9" s="93">
        <f t="shared" ref="Z9:Z17" si="4">(600*$E9)/($A$2*V$5)</f>
        <v>3.0914937058537468</v>
      </c>
    </row>
    <row r="10" spans="1:26" x14ac:dyDescent="0.25">
      <c r="A10" s="161"/>
      <c r="B10" s="130">
        <v>1</v>
      </c>
      <c r="C10" s="110">
        <v>1.0099711492173653</v>
      </c>
      <c r="D10" s="110">
        <v>1.0056530681217963</v>
      </c>
      <c r="E10" s="53">
        <f t="shared" si="0"/>
        <v>0.4618802153517006</v>
      </c>
      <c r="F10" s="32"/>
      <c r="G10" s="90">
        <f t="shared" ref="G10:G17" si="5">$E$2*K10</f>
        <v>1.662768775266122</v>
      </c>
      <c r="H10" s="84">
        <f t="shared" ref="H10:H17" si="6">K10*H$7</f>
        <v>2.7712812921102032</v>
      </c>
      <c r="I10" s="84">
        <f t="shared" ref="I10:I17" si="7">K10*I$7</f>
        <v>5.5425625842204065</v>
      </c>
      <c r="J10" s="114">
        <f t="shared" ref="J10:J73" si="8">K10*J$7</f>
        <v>7.7595876179085685</v>
      </c>
      <c r="K10" s="88">
        <f t="shared" ref="K10:K18" si="9">(600*$E10)/($A$2*G$5)</f>
        <v>11.085125168440813</v>
      </c>
      <c r="L10" s="90">
        <f t="shared" ref="L10:L17" si="10">$E$2*P10</f>
        <v>1.1085125168440813</v>
      </c>
      <c r="M10" s="84">
        <f t="shared" ref="M10:M17" si="11">P10*M$7</f>
        <v>1.8475208614068022</v>
      </c>
      <c r="N10" s="84">
        <f t="shared" ref="N10:N17" si="12">P10*N$7</f>
        <v>3.6950417228136043</v>
      </c>
      <c r="O10" s="114">
        <f t="shared" ref="O10:O73" si="13">P10*O$7</f>
        <v>5.1730584119390457</v>
      </c>
      <c r="P10" s="88">
        <f t="shared" si="2"/>
        <v>7.3900834456272086</v>
      </c>
      <c r="Q10" s="90">
        <f t="shared" ref="Q10:Q17" si="14">$E$2*U10</f>
        <v>0.83138438763306099</v>
      </c>
      <c r="R10" s="84">
        <f t="shared" ref="R10:R17" si="15">U10*R$7</f>
        <v>1.3856406460551016</v>
      </c>
      <c r="S10" s="84">
        <f t="shared" ref="S10:S17" si="16">U10*S$7</f>
        <v>2.7712812921102032</v>
      </c>
      <c r="T10" s="114">
        <f t="shared" ref="T10:T73" si="17">U10*T$7</f>
        <v>3.8797938089542843</v>
      </c>
      <c r="U10" s="88">
        <f t="shared" si="3"/>
        <v>5.5425625842204065</v>
      </c>
      <c r="V10" s="90">
        <f t="shared" ref="V10:V17" si="18">$E$2*Z10</f>
        <v>0.55425625842204063</v>
      </c>
      <c r="W10" s="84">
        <f t="shared" ref="W10:W17" si="19">Z10*W$7</f>
        <v>0.92376043070340108</v>
      </c>
      <c r="X10" s="84">
        <f t="shared" ref="X10:X17" si="20">Z10*X$7</f>
        <v>1.8475208614068022</v>
      </c>
      <c r="Y10" s="114">
        <f t="shared" ref="Y10:Y73" si="21">Z10*Y$7</f>
        <v>2.5865292059695228</v>
      </c>
      <c r="Z10" s="88">
        <f t="shared" si="4"/>
        <v>3.6950417228136043</v>
      </c>
    </row>
    <row r="11" spans="1:26" x14ac:dyDescent="0.25">
      <c r="A11" s="161"/>
      <c r="B11" s="130">
        <v>1.5</v>
      </c>
      <c r="C11" s="110">
        <v>1.514956723826048</v>
      </c>
      <c r="D11" s="110">
        <v>1.5084796021826945</v>
      </c>
      <c r="E11" s="53">
        <f>0.8*SQRT(B11/3)</f>
        <v>0.56568542494923812</v>
      </c>
      <c r="F11" s="32"/>
      <c r="G11" s="90">
        <f t="shared" si="5"/>
        <v>2.0364675298172572</v>
      </c>
      <c r="H11" s="84">
        <f t="shared" si="6"/>
        <v>3.394112549695429</v>
      </c>
      <c r="I11" s="84">
        <f t="shared" si="7"/>
        <v>6.7882250993908579</v>
      </c>
      <c r="J11" s="114">
        <f t="shared" si="8"/>
        <v>9.5035151391472006</v>
      </c>
      <c r="K11" s="88">
        <f t="shared" si="9"/>
        <v>13.576450198781716</v>
      </c>
      <c r="L11" s="90">
        <f t="shared" si="10"/>
        <v>1.3576450198781715</v>
      </c>
      <c r="M11" s="84">
        <f t="shared" si="11"/>
        <v>2.2627416997969525</v>
      </c>
      <c r="N11" s="84">
        <f t="shared" si="12"/>
        <v>4.525483399593905</v>
      </c>
      <c r="O11" s="114">
        <f t="shared" si="13"/>
        <v>6.3356767594314665</v>
      </c>
      <c r="P11" s="88">
        <f t="shared" si="2"/>
        <v>9.05096679918781</v>
      </c>
      <c r="Q11" s="90">
        <f t="shared" si="14"/>
        <v>1.0182337649086286</v>
      </c>
      <c r="R11" s="84">
        <f t="shared" si="15"/>
        <v>1.6970562748477145</v>
      </c>
      <c r="S11" s="84">
        <f t="shared" si="16"/>
        <v>3.394112549695429</v>
      </c>
      <c r="T11" s="114">
        <f t="shared" si="17"/>
        <v>4.7517575695736003</v>
      </c>
      <c r="U11" s="88">
        <f t="shared" si="3"/>
        <v>6.7882250993908579</v>
      </c>
      <c r="V11" s="90">
        <f t="shared" si="18"/>
        <v>0.67882250993908577</v>
      </c>
      <c r="W11" s="84">
        <f t="shared" si="19"/>
        <v>1.1313708498984762</v>
      </c>
      <c r="X11" s="84">
        <f t="shared" si="20"/>
        <v>2.2627416997969525</v>
      </c>
      <c r="Y11" s="114">
        <f t="shared" si="21"/>
        <v>3.1678383797157332</v>
      </c>
      <c r="Z11" s="88">
        <f t="shared" si="4"/>
        <v>4.525483399593905</v>
      </c>
    </row>
    <row r="12" spans="1:26" x14ac:dyDescent="0.25">
      <c r="A12" s="161"/>
      <c r="B12" s="130">
        <v>2</v>
      </c>
      <c r="C12" s="110">
        <v>2.0199422984347306</v>
      </c>
      <c r="D12" s="110">
        <v>2.0113061362435927</v>
      </c>
      <c r="E12" s="53">
        <f t="shared" ref="E12:E17" si="22">0.8*SQRT(B12/3)</f>
        <v>0.65319726474218087</v>
      </c>
      <c r="F12" s="32"/>
      <c r="G12" s="90">
        <f t="shared" si="5"/>
        <v>2.3515101530718514</v>
      </c>
      <c r="H12" s="84">
        <f t="shared" si="6"/>
        <v>3.9191835884530857</v>
      </c>
      <c r="I12" s="84">
        <f t="shared" si="7"/>
        <v>7.8383671769061714</v>
      </c>
      <c r="J12" s="114">
        <f t="shared" si="8"/>
        <v>10.97371404766864</v>
      </c>
      <c r="K12" s="88">
        <f t="shared" si="9"/>
        <v>15.676734353812343</v>
      </c>
      <c r="L12" s="90">
        <f t="shared" si="10"/>
        <v>1.567673435381234</v>
      </c>
      <c r="M12" s="84">
        <f t="shared" si="11"/>
        <v>2.6127890589687235</v>
      </c>
      <c r="N12" s="84">
        <f t="shared" si="12"/>
        <v>5.225578117937447</v>
      </c>
      <c r="O12" s="114">
        <f t="shared" si="13"/>
        <v>7.3158093651124254</v>
      </c>
      <c r="P12" s="88">
        <f t="shared" si="2"/>
        <v>10.451156235874894</v>
      </c>
      <c r="Q12" s="90">
        <f t="shared" si="14"/>
        <v>1.1757550765359257</v>
      </c>
      <c r="R12" s="84">
        <f t="shared" si="15"/>
        <v>1.9595917942265428</v>
      </c>
      <c r="S12" s="84">
        <f t="shared" si="16"/>
        <v>3.9191835884530857</v>
      </c>
      <c r="T12" s="114">
        <f t="shared" si="17"/>
        <v>5.4868570238343199</v>
      </c>
      <c r="U12" s="88">
        <f t="shared" si="3"/>
        <v>7.8383671769061714</v>
      </c>
      <c r="V12" s="90">
        <f t="shared" si="18"/>
        <v>0.78383671769061702</v>
      </c>
      <c r="W12" s="84">
        <f t="shared" si="19"/>
        <v>1.3063945294843617</v>
      </c>
      <c r="X12" s="84">
        <f t="shared" si="20"/>
        <v>2.6127890589687235</v>
      </c>
      <c r="Y12" s="114">
        <f t="shared" si="21"/>
        <v>3.6579046825562127</v>
      </c>
      <c r="Z12" s="88">
        <f t="shared" si="4"/>
        <v>5.225578117937447</v>
      </c>
    </row>
    <row r="13" spans="1:26" x14ac:dyDescent="0.25">
      <c r="A13" s="161"/>
      <c r="B13" s="130">
        <v>2.5</v>
      </c>
      <c r="C13" s="110">
        <v>2.524927873043413</v>
      </c>
      <c r="D13" s="110">
        <v>2.5141326703044911</v>
      </c>
      <c r="E13" s="53">
        <f t="shared" si="22"/>
        <v>0.73029674334022154</v>
      </c>
      <c r="F13" s="32"/>
      <c r="G13" s="90">
        <f t="shared" si="5"/>
        <v>2.6290682760247974</v>
      </c>
      <c r="H13" s="84">
        <f t="shared" si="6"/>
        <v>4.3817804600413295</v>
      </c>
      <c r="I13" s="84">
        <f t="shared" si="7"/>
        <v>8.763560920082659</v>
      </c>
      <c r="J13" s="114">
        <f t="shared" si="8"/>
        <v>12.268985288115722</v>
      </c>
      <c r="K13" s="88">
        <f t="shared" si="9"/>
        <v>17.527121840165318</v>
      </c>
      <c r="L13" s="90">
        <f t="shared" si="10"/>
        <v>1.7527121840165316</v>
      </c>
      <c r="M13" s="84">
        <f t="shared" si="11"/>
        <v>2.9211869733608862</v>
      </c>
      <c r="N13" s="84">
        <f t="shared" si="12"/>
        <v>5.8423739467217723</v>
      </c>
      <c r="O13" s="114">
        <f t="shared" si="13"/>
        <v>8.1793235254104815</v>
      </c>
      <c r="P13" s="88">
        <f t="shared" si="2"/>
        <v>11.684747893443545</v>
      </c>
      <c r="Q13" s="90">
        <f t="shared" si="14"/>
        <v>1.3145341380123987</v>
      </c>
      <c r="R13" s="84">
        <f t="shared" si="15"/>
        <v>2.1908902300206647</v>
      </c>
      <c r="S13" s="84">
        <f t="shared" si="16"/>
        <v>4.3817804600413295</v>
      </c>
      <c r="T13" s="114">
        <f t="shared" si="17"/>
        <v>6.1344926440578611</v>
      </c>
      <c r="U13" s="88">
        <f t="shared" si="3"/>
        <v>8.763560920082659</v>
      </c>
      <c r="V13" s="90">
        <f t="shared" si="18"/>
        <v>0.87635609200826581</v>
      </c>
      <c r="W13" s="84">
        <f t="shared" si="19"/>
        <v>1.4605934866804431</v>
      </c>
      <c r="X13" s="84">
        <f t="shared" si="20"/>
        <v>2.9211869733608862</v>
      </c>
      <c r="Y13" s="114">
        <f t="shared" si="21"/>
        <v>4.0896617627052407</v>
      </c>
      <c r="Z13" s="88">
        <f t="shared" si="4"/>
        <v>5.8423739467217723</v>
      </c>
    </row>
    <row r="14" spans="1:26" x14ac:dyDescent="0.25">
      <c r="A14" s="161"/>
      <c r="B14" s="130">
        <v>3</v>
      </c>
      <c r="C14" s="110">
        <v>3.0299134476520955</v>
      </c>
      <c r="D14" s="110">
        <v>3.016959204365389</v>
      </c>
      <c r="E14" s="53">
        <f>0.8*SQRT(B14/3)</f>
        <v>0.8</v>
      </c>
      <c r="F14" s="32"/>
      <c r="G14" s="90">
        <f t="shared" si="5"/>
        <v>2.88</v>
      </c>
      <c r="H14" s="84">
        <f t="shared" si="6"/>
        <v>4.8</v>
      </c>
      <c r="I14" s="84">
        <f t="shared" si="7"/>
        <v>9.6</v>
      </c>
      <c r="J14" s="114">
        <f t="shared" si="8"/>
        <v>13.44</v>
      </c>
      <c r="K14" s="88">
        <f t="shared" si="9"/>
        <v>19.2</v>
      </c>
      <c r="L14" s="90">
        <f t="shared" si="10"/>
        <v>1.92</v>
      </c>
      <c r="M14" s="84">
        <f t="shared" si="11"/>
        <v>3.2</v>
      </c>
      <c r="N14" s="84">
        <f t="shared" si="12"/>
        <v>6.4</v>
      </c>
      <c r="O14" s="114">
        <f t="shared" si="13"/>
        <v>8.9599999999999991</v>
      </c>
      <c r="P14" s="88">
        <f t="shared" si="2"/>
        <v>12.8</v>
      </c>
      <c r="Q14" s="90">
        <f t="shared" si="14"/>
        <v>1.44</v>
      </c>
      <c r="R14" s="84">
        <f t="shared" si="15"/>
        <v>2.4</v>
      </c>
      <c r="S14" s="84">
        <f t="shared" si="16"/>
        <v>4.8</v>
      </c>
      <c r="T14" s="114">
        <f t="shared" si="17"/>
        <v>6.72</v>
      </c>
      <c r="U14" s="88">
        <f t="shared" si="3"/>
        <v>9.6</v>
      </c>
      <c r="V14" s="90">
        <f t="shared" si="18"/>
        <v>0.96</v>
      </c>
      <c r="W14" s="84">
        <f t="shared" si="19"/>
        <v>1.6</v>
      </c>
      <c r="X14" s="84">
        <f t="shared" si="20"/>
        <v>3.2</v>
      </c>
      <c r="Y14" s="114">
        <f t="shared" si="21"/>
        <v>4.4799999999999995</v>
      </c>
      <c r="Z14" s="88">
        <f t="shared" si="4"/>
        <v>6.4</v>
      </c>
    </row>
    <row r="15" spans="1:26" x14ac:dyDescent="0.25">
      <c r="A15" s="161"/>
      <c r="B15" s="130">
        <v>4</v>
      </c>
      <c r="C15" s="110">
        <v>4.0398845968694612</v>
      </c>
      <c r="D15" s="110">
        <v>4.0226122724871853</v>
      </c>
      <c r="E15" s="53">
        <f t="shared" si="22"/>
        <v>0.92376043070340119</v>
      </c>
      <c r="F15" s="32"/>
      <c r="G15" s="90">
        <f t="shared" si="5"/>
        <v>3.325537550532244</v>
      </c>
      <c r="H15" s="84">
        <f t="shared" si="6"/>
        <v>5.5425625842204065</v>
      </c>
      <c r="I15" s="84">
        <f t="shared" si="7"/>
        <v>11.085125168440813</v>
      </c>
      <c r="J15" s="114">
        <f t="shared" si="8"/>
        <v>15.519175235817137</v>
      </c>
      <c r="K15" s="88">
        <f t="shared" si="9"/>
        <v>22.170250336881626</v>
      </c>
      <c r="L15" s="90">
        <f t="shared" si="10"/>
        <v>2.2170250336881625</v>
      </c>
      <c r="M15" s="84">
        <f t="shared" si="11"/>
        <v>3.6950417228136043</v>
      </c>
      <c r="N15" s="84">
        <f t="shared" si="12"/>
        <v>7.3900834456272086</v>
      </c>
      <c r="O15" s="114">
        <f t="shared" si="13"/>
        <v>10.346116823878091</v>
      </c>
      <c r="P15" s="88">
        <f t="shared" si="2"/>
        <v>14.780166891254417</v>
      </c>
      <c r="Q15" s="90">
        <f t="shared" si="14"/>
        <v>1.662768775266122</v>
      </c>
      <c r="R15" s="84">
        <f t="shared" si="15"/>
        <v>2.7712812921102032</v>
      </c>
      <c r="S15" s="84">
        <f t="shared" si="16"/>
        <v>5.5425625842204065</v>
      </c>
      <c r="T15" s="114">
        <f t="shared" si="17"/>
        <v>7.7595876179085685</v>
      </c>
      <c r="U15" s="88">
        <f t="shared" si="3"/>
        <v>11.085125168440813</v>
      </c>
      <c r="V15" s="90">
        <f t="shared" si="18"/>
        <v>1.1085125168440813</v>
      </c>
      <c r="W15" s="84">
        <f t="shared" si="19"/>
        <v>1.8475208614068022</v>
      </c>
      <c r="X15" s="84">
        <f t="shared" si="20"/>
        <v>3.6950417228136043</v>
      </c>
      <c r="Y15" s="114">
        <f t="shared" si="21"/>
        <v>5.1730584119390457</v>
      </c>
      <c r="Z15" s="88">
        <f t="shared" si="4"/>
        <v>7.3900834456272086</v>
      </c>
    </row>
    <row r="16" spans="1:26" x14ac:dyDescent="0.25">
      <c r="A16" s="161"/>
      <c r="B16" s="130">
        <v>5</v>
      </c>
      <c r="C16" s="110">
        <v>5.0498557460868261</v>
      </c>
      <c r="D16" s="110">
        <v>5.0282653406089821</v>
      </c>
      <c r="E16" s="53">
        <f t="shared" si="22"/>
        <v>1.0327955589886446</v>
      </c>
      <c r="F16" s="32"/>
      <c r="G16" s="90">
        <f t="shared" si="5"/>
        <v>3.7180640123591209</v>
      </c>
      <c r="H16" s="84">
        <f t="shared" si="6"/>
        <v>6.1967733539318681</v>
      </c>
      <c r="I16" s="84">
        <f t="shared" si="7"/>
        <v>12.393546707863736</v>
      </c>
      <c r="J16" s="114">
        <f t="shared" si="8"/>
        <v>17.350965391009229</v>
      </c>
      <c r="K16" s="88">
        <f t="shared" si="9"/>
        <v>24.787093415727472</v>
      </c>
      <c r="L16" s="90">
        <f t="shared" si="10"/>
        <v>2.4787093415727468</v>
      </c>
      <c r="M16" s="84">
        <f t="shared" si="11"/>
        <v>4.1311822359545785</v>
      </c>
      <c r="N16" s="84">
        <f t="shared" si="12"/>
        <v>8.2623644719091569</v>
      </c>
      <c r="O16" s="114">
        <f t="shared" si="13"/>
        <v>11.567310260672819</v>
      </c>
      <c r="P16" s="88">
        <f t="shared" si="2"/>
        <v>16.524728943818314</v>
      </c>
      <c r="Q16" s="90">
        <f t="shared" si="14"/>
        <v>1.8590320061795604</v>
      </c>
      <c r="R16" s="84">
        <f t="shared" si="15"/>
        <v>3.0983866769659341</v>
      </c>
      <c r="S16" s="84">
        <f t="shared" si="16"/>
        <v>6.1967733539318681</v>
      </c>
      <c r="T16" s="114">
        <f t="shared" si="17"/>
        <v>8.6754826955046145</v>
      </c>
      <c r="U16" s="88">
        <f t="shared" si="3"/>
        <v>12.393546707863736</v>
      </c>
      <c r="V16" s="90">
        <f t="shared" si="18"/>
        <v>1.2393546707863734</v>
      </c>
      <c r="W16" s="84">
        <f t="shared" si="19"/>
        <v>2.0655911179772892</v>
      </c>
      <c r="X16" s="84">
        <f t="shared" si="20"/>
        <v>4.1311822359545785</v>
      </c>
      <c r="Y16" s="114">
        <f t="shared" si="21"/>
        <v>5.7836551303364097</v>
      </c>
      <c r="Z16" s="88">
        <f t="shared" si="4"/>
        <v>8.2623644719091569</v>
      </c>
    </row>
    <row r="17" spans="1:26" ht="15.75" thickBot="1" x14ac:dyDescent="0.3">
      <c r="A17" s="162"/>
      <c r="B17" s="131">
        <v>6</v>
      </c>
      <c r="C17" s="111">
        <v>6.0598268953041918</v>
      </c>
      <c r="D17" s="111">
        <v>6.033918408730778</v>
      </c>
      <c r="E17" s="54">
        <f t="shared" si="22"/>
        <v>1.1313708498984762</v>
      </c>
      <c r="F17" s="34"/>
      <c r="G17" s="91">
        <f t="shared" si="5"/>
        <v>4.0729350596345144</v>
      </c>
      <c r="H17" s="85">
        <f t="shared" si="6"/>
        <v>6.7882250993908579</v>
      </c>
      <c r="I17" s="85">
        <f t="shared" si="7"/>
        <v>13.576450198781716</v>
      </c>
      <c r="J17" s="115">
        <f t="shared" si="8"/>
        <v>19.007030278294401</v>
      </c>
      <c r="K17" s="89">
        <f t="shared" si="9"/>
        <v>27.152900397563432</v>
      </c>
      <c r="L17" s="91">
        <f t="shared" si="10"/>
        <v>2.7152900397563431</v>
      </c>
      <c r="M17" s="85">
        <f t="shared" si="11"/>
        <v>4.525483399593905</v>
      </c>
      <c r="N17" s="85">
        <f t="shared" si="12"/>
        <v>9.05096679918781</v>
      </c>
      <c r="O17" s="115">
        <f t="shared" si="13"/>
        <v>12.671353518862933</v>
      </c>
      <c r="P17" s="89">
        <f t="shared" si="2"/>
        <v>18.10193359837562</v>
      </c>
      <c r="Q17" s="91">
        <f t="shared" si="14"/>
        <v>2.0364675298172572</v>
      </c>
      <c r="R17" s="85">
        <f t="shared" si="15"/>
        <v>3.394112549695429</v>
      </c>
      <c r="S17" s="85">
        <f t="shared" si="16"/>
        <v>6.7882250993908579</v>
      </c>
      <c r="T17" s="115">
        <f t="shared" si="17"/>
        <v>9.5035151391472006</v>
      </c>
      <c r="U17" s="89">
        <f t="shared" si="3"/>
        <v>13.576450198781716</v>
      </c>
      <c r="V17" s="91">
        <f t="shared" si="18"/>
        <v>1.3576450198781715</v>
      </c>
      <c r="W17" s="85">
        <f t="shared" si="19"/>
        <v>2.2627416997969525</v>
      </c>
      <c r="X17" s="85">
        <f t="shared" si="20"/>
        <v>4.525483399593905</v>
      </c>
      <c r="Y17" s="115">
        <f t="shared" si="21"/>
        <v>6.3356767594314665</v>
      </c>
      <c r="Z17" s="89">
        <f t="shared" si="4"/>
        <v>9.05096679918781</v>
      </c>
    </row>
    <row r="18" spans="1:26" x14ac:dyDescent="0.25">
      <c r="A18" s="159" t="s">
        <v>6</v>
      </c>
      <c r="B18" s="130">
        <v>0.7</v>
      </c>
      <c r="C18" s="110">
        <v>0.71090594445649313</v>
      </c>
      <c r="D18" s="110">
        <v>0.70618304325821479</v>
      </c>
      <c r="E18" s="53">
        <f t="shared" ref="E18:E19" si="23">1*SQRT(B18/3)</f>
        <v>0.48304589153964794</v>
      </c>
      <c r="F18" s="32"/>
      <c r="G18" s="94">
        <f>$E$2*K18</f>
        <v>1.7389652095427326</v>
      </c>
      <c r="H18" s="83">
        <f>K18*H$7</f>
        <v>2.8982753492378879</v>
      </c>
      <c r="I18" s="83">
        <f>K18*I$7</f>
        <v>5.7965506984757758</v>
      </c>
      <c r="J18" s="113">
        <f>K18*J$7</f>
        <v>8.1151709778660859</v>
      </c>
      <c r="K18" s="93">
        <f t="shared" si="9"/>
        <v>11.593101396951552</v>
      </c>
      <c r="L18" s="94">
        <f>$E$2*P18</f>
        <v>1.1593101396951551</v>
      </c>
      <c r="M18" s="83">
        <f>P18*M$7</f>
        <v>1.932183566158592</v>
      </c>
      <c r="N18" s="83">
        <f>P18*N$7</f>
        <v>3.864367132317184</v>
      </c>
      <c r="O18" s="113">
        <f>P18*O$7</f>
        <v>5.410113985244057</v>
      </c>
      <c r="P18" s="93">
        <f t="shared" ref="P18:P81" si="24">(600*$E18)/($A$2*L$5)</f>
        <v>7.728734264634368</v>
      </c>
      <c r="Q18" s="94">
        <f>$E$2*U18</f>
        <v>0.8694826047713663</v>
      </c>
      <c r="R18" s="83">
        <f>U18*R$7</f>
        <v>1.4491376746189439</v>
      </c>
      <c r="S18" s="83">
        <f>U18*S$7</f>
        <v>2.8982753492378879</v>
      </c>
      <c r="T18" s="113">
        <f>U18*T$7</f>
        <v>4.0575854889330429</v>
      </c>
      <c r="U18" s="93">
        <f t="shared" ref="U18:U81" si="25">(600*$E18)/($A$2*Q$5)</f>
        <v>5.7965506984757758</v>
      </c>
      <c r="V18" s="94">
        <f>$E$2*Z18</f>
        <v>0.57965506984757753</v>
      </c>
      <c r="W18" s="83">
        <f>Z18*W$7</f>
        <v>0.966091783079296</v>
      </c>
      <c r="X18" s="83">
        <f>Z18*X$7</f>
        <v>1.932183566158592</v>
      </c>
      <c r="Y18" s="113">
        <f>Z18*Y$7</f>
        <v>2.7050569926220285</v>
      </c>
      <c r="Z18" s="93">
        <f t="shared" ref="Z18:Z81" si="26">(600*$E18)/($A$2*V$5)</f>
        <v>3.864367132317184</v>
      </c>
    </row>
    <row r="19" spans="1:26" x14ac:dyDescent="0.25">
      <c r="A19" s="159"/>
      <c r="B19" s="130">
        <v>1</v>
      </c>
      <c r="C19" s="110">
        <v>1.0155799206521332</v>
      </c>
      <c r="D19" s="110">
        <v>1.0088329189403069</v>
      </c>
      <c r="E19" s="53">
        <f t="shared" si="23"/>
        <v>0.57735026918962573</v>
      </c>
      <c r="F19" s="32"/>
      <c r="G19" s="90">
        <f t="shared" ref="G19:G26" si="27">$E$2*K19</f>
        <v>2.0784609690826525</v>
      </c>
      <c r="H19" s="84">
        <f t="shared" ref="H19:H26" si="28">K19*H$7</f>
        <v>3.4641016151377544</v>
      </c>
      <c r="I19" s="84">
        <f t="shared" ref="I19:I26" si="29">K19*I$7</f>
        <v>6.9282032302755088</v>
      </c>
      <c r="J19" s="114">
        <f t="shared" si="8"/>
        <v>9.6994845223857116</v>
      </c>
      <c r="K19" s="88">
        <f t="shared" ref="K19:K82" si="30">(600*$E19)/($A$2*G$5)</f>
        <v>13.856406460551018</v>
      </c>
      <c r="L19" s="90">
        <f t="shared" ref="L19:L26" si="31">$E$2*P19</f>
        <v>1.3856406460551016</v>
      </c>
      <c r="M19" s="84">
        <f t="shared" ref="M19:M26" si="32">P19*M$7</f>
        <v>2.3094010767585029</v>
      </c>
      <c r="N19" s="84">
        <f t="shared" ref="N19:N26" si="33">P19*N$7</f>
        <v>4.6188021535170058</v>
      </c>
      <c r="O19" s="114">
        <f t="shared" si="13"/>
        <v>6.466323014923808</v>
      </c>
      <c r="P19" s="88">
        <f t="shared" si="24"/>
        <v>9.2376043070340117</v>
      </c>
      <c r="Q19" s="90">
        <f t="shared" ref="Q19:Q26" si="34">$E$2*U19</f>
        <v>1.0392304845413263</v>
      </c>
      <c r="R19" s="84">
        <f t="shared" ref="R19:R26" si="35">U19*R$7</f>
        <v>1.7320508075688772</v>
      </c>
      <c r="S19" s="84">
        <f t="shared" ref="S19:S26" si="36">U19*S$7</f>
        <v>3.4641016151377544</v>
      </c>
      <c r="T19" s="114">
        <f t="shared" si="17"/>
        <v>4.8497422611928558</v>
      </c>
      <c r="U19" s="88">
        <f t="shared" si="25"/>
        <v>6.9282032302755088</v>
      </c>
      <c r="V19" s="90">
        <f t="shared" ref="V19:V26" si="37">$E$2*Z19</f>
        <v>0.69282032302755081</v>
      </c>
      <c r="W19" s="84">
        <f t="shared" ref="W19:W26" si="38">Z19*W$7</f>
        <v>1.1547005383792515</v>
      </c>
      <c r="X19" s="84">
        <f t="shared" ref="X19:X26" si="39">Z19*X$7</f>
        <v>2.3094010767585029</v>
      </c>
      <c r="Y19" s="114">
        <f t="shared" si="21"/>
        <v>3.233161507461904</v>
      </c>
      <c r="Z19" s="88">
        <f t="shared" si="26"/>
        <v>4.6188021535170058</v>
      </c>
    </row>
    <row r="20" spans="1:26" x14ac:dyDescent="0.25">
      <c r="A20" s="159"/>
      <c r="B20" s="130">
        <v>1.5</v>
      </c>
      <c r="C20" s="110">
        <v>1.5233698809781997</v>
      </c>
      <c r="D20" s="110">
        <v>1.5132493784104604</v>
      </c>
      <c r="E20" s="53">
        <f>1*SQRT(B20/3)</f>
        <v>0.70710678118654757</v>
      </c>
      <c r="F20" s="32"/>
      <c r="G20" s="90">
        <f t="shared" si="27"/>
        <v>2.5455844122715714</v>
      </c>
      <c r="H20" s="84">
        <f t="shared" si="28"/>
        <v>4.2426406871192857</v>
      </c>
      <c r="I20" s="84">
        <f t="shared" si="29"/>
        <v>8.4852813742385713</v>
      </c>
      <c r="J20" s="114">
        <f t="shared" si="8"/>
        <v>11.879393923934</v>
      </c>
      <c r="K20" s="88">
        <f t="shared" si="30"/>
        <v>16.970562748477143</v>
      </c>
      <c r="L20" s="90">
        <f t="shared" si="31"/>
        <v>1.697056274847714</v>
      </c>
      <c r="M20" s="84">
        <f t="shared" si="32"/>
        <v>2.8284271247461903</v>
      </c>
      <c r="N20" s="84">
        <f t="shared" si="33"/>
        <v>5.6568542494923806</v>
      </c>
      <c r="O20" s="114">
        <f t="shared" si="13"/>
        <v>7.9195959492893326</v>
      </c>
      <c r="P20" s="88">
        <f t="shared" si="24"/>
        <v>11.313708498984761</v>
      </c>
      <c r="Q20" s="90">
        <f t="shared" si="34"/>
        <v>1.2727922061357857</v>
      </c>
      <c r="R20" s="84">
        <f t="shared" si="35"/>
        <v>2.1213203435596428</v>
      </c>
      <c r="S20" s="84">
        <f t="shared" si="36"/>
        <v>4.2426406871192857</v>
      </c>
      <c r="T20" s="114">
        <f t="shared" si="17"/>
        <v>5.9396969619669999</v>
      </c>
      <c r="U20" s="88">
        <f t="shared" si="25"/>
        <v>8.4852813742385713</v>
      </c>
      <c r="V20" s="90">
        <f t="shared" si="37"/>
        <v>0.84852813742385702</v>
      </c>
      <c r="W20" s="84">
        <f t="shared" si="38"/>
        <v>1.4142135623730951</v>
      </c>
      <c r="X20" s="84">
        <f t="shared" si="39"/>
        <v>2.8284271247461903</v>
      </c>
      <c r="Y20" s="114">
        <f t="shared" si="21"/>
        <v>3.9597979746446663</v>
      </c>
      <c r="Z20" s="88">
        <f t="shared" si="26"/>
        <v>5.6568542494923806</v>
      </c>
    </row>
    <row r="21" spans="1:26" x14ac:dyDescent="0.25">
      <c r="A21" s="159"/>
      <c r="B21" s="130">
        <v>2</v>
      </c>
      <c r="C21" s="110">
        <v>2.0311598413042664</v>
      </c>
      <c r="D21" s="110">
        <v>2.0176658378806138</v>
      </c>
      <c r="E21" s="53">
        <f t="shared" ref="E21:E26" si="40">1*SQRT(B21/3)</f>
        <v>0.81649658092772603</v>
      </c>
      <c r="F21" s="32"/>
      <c r="G21" s="90">
        <f t="shared" si="27"/>
        <v>2.9393876913398138</v>
      </c>
      <c r="H21" s="84">
        <f t="shared" si="28"/>
        <v>4.8989794855663567</v>
      </c>
      <c r="I21" s="84">
        <f t="shared" si="29"/>
        <v>9.7979589711327133</v>
      </c>
      <c r="J21" s="114">
        <f t="shared" si="8"/>
        <v>13.717142559585797</v>
      </c>
      <c r="K21" s="88">
        <f t="shared" si="30"/>
        <v>19.595917942265427</v>
      </c>
      <c r="L21" s="90">
        <f t="shared" si="31"/>
        <v>1.9595917942265424</v>
      </c>
      <c r="M21" s="84">
        <f t="shared" si="32"/>
        <v>3.2659863237109041</v>
      </c>
      <c r="N21" s="84">
        <f t="shared" si="33"/>
        <v>6.5319726474218083</v>
      </c>
      <c r="O21" s="114">
        <f t="shared" si="13"/>
        <v>9.1447617063905309</v>
      </c>
      <c r="P21" s="88">
        <f t="shared" si="24"/>
        <v>13.063945294843617</v>
      </c>
      <c r="Q21" s="90">
        <f t="shared" si="34"/>
        <v>1.4696938456699069</v>
      </c>
      <c r="R21" s="84">
        <f t="shared" si="35"/>
        <v>2.4494897427831783</v>
      </c>
      <c r="S21" s="84">
        <f t="shared" si="36"/>
        <v>4.8989794855663567</v>
      </c>
      <c r="T21" s="114">
        <f t="shared" si="17"/>
        <v>6.8585712797928986</v>
      </c>
      <c r="U21" s="88">
        <f t="shared" si="25"/>
        <v>9.7979589711327133</v>
      </c>
      <c r="V21" s="90">
        <f t="shared" si="37"/>
        <v>0.9797958971132712</v>
      </c>
      <c r="W21" s="84">
        <f t="shared" si="38"/>
        <v>1.6329931618554521</v>
      </c>
      <c r="X21" s="84">
        <f t="shared" si="39"/>
        <v>3.2659863237109041</v>
      </c>
      <c r="Y21" s="114">
        <f t="shared" si="21"/>
        <v>4.5723808531952654</v>
      </c>
      <c r="Z21" s="88">
        <f t="shared" si="26"/>
        <v>6.5319726474218083</v>
      </c>
    </row>
    <row r="22" spans="1:26" x14ac:dyDescent="0.25">
      <c r="A22" s="159"/>
      <c r="B22" s="130">
        <v>2.5</v>
      </c>
      <c r="C22" s="110">
        <v>2.5389498016303329</v>
      </c>
      <c r="D22" s="110">
        <v>2.5220822973507673</v>
      </c>
      <c r="E22" s="53">
        <f t="shared" si="40"/>
        <v>0.9128709291752769</v>
      </c>
      <c r="F22" s="32"/>
      <c r="G22" s="90">
        <f t="shared" si="27"/>
        <v>3.2863353450309964</v>
      </c>
      <c r="H22" s="84">
        <f t="shared" si="28"/>
        <v>5.4772255750516612</v>
      </c>
      <c r="I22" s="84">
        <f t="shared" si="29"/>
        <v>10.954451150103322</v>
      </c>
      <c r="J22" s="114">
        <f t="shared" si="8"/>
        <v>15.336231610144651</v>
      </c>
      <c r="K22" s="88">
        <f t="shared" si="30"/>
        <v>21.908902300206645</v>
      </c>
      <c r="L22" s="90">
        <f t="shared" si="31"/>
        <v>2.1908902300206643</v>
      </c>
      <c r="M22" s="84">
        <f t="shared" si="32"/>
        <v>3.6514837167011076</v>
      </c>
      <c r="N22" s="84">
        <f t="shared" si="33"/>
        <v>7.3029674334022152</v>
      </c>
      <c r="O22" s="114">
        <f t="shared" si="13"/>
        <v>10.2241544067631</v>
      </c>
      <c r="P22" s="88">
        <f t="shared" si="24"/>
        <v>14.60593486680443</v>
      </c>
      <c r="Q22" s="90">
        <f t="shared" si="34"/>
        <v>1.6431676725154982</v>
      </c>
      <c r="R22" s="84">
        <f t="shared" si="35"/>
        <v>2.7386127875258306</v>
      </c>
      <c r="S22" s="84">
        <f t="shared" si="36"/>
        <v>5.4772255750516612</v>
      </c>
      <c r="T22" s="114">
        <f t="shared" si="17"/>
        <v>7.6681158050723255</v>
      </c>
      <c r="U22" s="88">
        <f t="shared" si="25"/>
        <v>10.954451150103322</v>
      </c>
      <c r="V22" s="90">
        <f t="shared" si="37"/>
        <v>1.0954451150103321</v>
      </c>
      <c r="W22" s="84">
        <f t="shared" si="38"/>
        <v>1.8257418583505538</v>
      </c>
      <c r="X22" s="84">
        <f t="shared" si="39"/>
        <v>3.6514837167011076</v>
      </c>
      <c r="Y22" s="114">
        <f t="shared" si="21"/>
        <v>5.11207720338155</v>
      </c>
      <c r="Z22" s="88">
        <f t="shared" si="26"/>
        <v>7.3029674334022152</v>
      </c>
    </row>
    <row r="23" spans="1:26" x14ac:dyDescent="0.25">
      <c r="A23" s="159"/>
      <c r="B23" s="130">
        <v>3</v>
      </c>
      <c r="C23" s="110">
        <v>3.0467397619563994</v>
      </c>
      <c r="D23" s="110">
        <v>3.0264987568209207</v>
      </c>
      <c r="E23" s="53">
        <f t="shared" si="40"/>
        <v>1</v>
      </c>
      <c r="F23" s="32"/>
      <c r="G23" s="90">
        <f t="shared" si="27"/>
        <v>3.5999999999999996</v>
      </c>
      <c r="H23" s="84">
        <f t="shared" si="28"/>
        <v>6</v>
      </c>
      <c r="I23" s="84">
        <f t="shared" si="29"/>
        <v>12</v>
      </c>
      <c r="J23" s="114">
        <f t="shared" si="8"/>
        <v>16.799999999999997</v>
      </c>
      <c r="K23" s="88">
        <f t="shared" si="30"/>
        <v>24</v>
      </c>
      <c r="L23" s="90">
        <f t="shared" si="31"/>
        <v>2.4</v>
      </c>
      <c r="M23" s="84">
        <f t="shared" si="32"/>
        <v>4</v>
      </c>
      <c r="N23" s="84">
        <f t="shared" si="33"/>
        <v>8</v>
      </c>
      <c r="O23" s="114">
        <f t="shared" si="13"/>
        <v>11.2</v>
      </c>
      <c r="P23" s="88">
        <f t="shared" si="24"/>
        <v>16</v>
      </c>
      <c r="Q23" s="90">
        <f t="shared" si="34"/>
        <v>1.7999999999999998</v>
      </c>
      <c r="R23" s="84">
        <f t="shared" si="35"/>
        <v>3</v>
      </c>
      <c r="S23" s="84">
        <f t="shared" si="36"/>
        <v>6</v>
      </c>
      <c r="T23" s="114">
        <f t="shared" si="17"/>
        <v>8.3999999999999986</v>
      </c>
      <c r="U23" s="88">
        <f t="shared" si="25"/>
        <v>12</v>
      </c>
      <c r="V23" s="90">
        <f t="shared" si="37"/>
        <v>1.2</v>
      </c>
      <c r="W23" s="84">
        <f t="shared" si="38"/>
        <v>2</v>
      </c>
      <c r="X23" s="84">
        <f t="shared" si="39"/>
        <v>4</v>
      </c>
      <c r="Y23" s="114">
        <f t="shared" si="21"/>
        <v>5.6</v>
      </c>
      <c r="Z23" s="88">
        <f t="shared" si="26"/>
        <v>8</v>
      </c>
    </row>
    <row r="24" spans="1:26" x14ac:dyDescent="0.25">
      <c r="A24" s="159"/>
      <c r="B24" s="130">
        <v>4</v>
      </c>
      <c r="C24" s="110">
        <v>4.0623196826085328</v>
      </c>
      <c r="D24" s="110">
        <v>4.0353316757612276</v>
      </c>
      <c r="E24" s="53">
        <f t="shared" si="40"/>
        <v>1.1547005383792515</v>
      </c>
      <c r="F24" s="32"/>
      <c r="G24" s="90">
        <f t="shared" si="27"/>
        <v>4.1569219381653051</v>
      </c>
      <c r="H24" s="84">
        <f t="shared" si="28"/>
        <v>6.9282032302755088</v>
      </c>
      <c r="I24" s="84">
        <f t="shared" si="29"/>
        <v>13.856406460551018</v>
      </c>
      <c r="J24" s="114">
        <f t="shared" si="8"/>
        <v>19.398969044771423</v>
      </c>
      <c r="K24" s="88">
        <f t="shared" si="30"/>
        <v>27.712812921102035</v>
      </c>
      <c r="L24" s="90">
        <f t="shared" si="31"/>
        <v>2.7712812921102032</v>
      </c>
      <c r="M24" s="84">
        <f t="shared" si="32"/>
        <v>4.6188021535170058</v>
      </c>
      <c r="N24" s="84">
        <f t="shared" si="33"/>
        <v>9.2376043070340117</v>
      </c>
      <c r="O24" s="114">
        <f t="shared" si="13"/>
        <v>12.932646029847616</v>
      </c>
      <c r="P24" s="88">
        <f t="shared" si="24"/>
        <v>18.475208614068023</v>
      </c>
      <c r="Q24" s="90">
        <f t="shared" si="34"/>
        <v>2.0784609690826525</v>
      </c>
      <c r="R24" s="84">
        <f t="shared" si="35"/>
        <v>3.4641016151377544</v>
      </c>
      <c r="S24" s="84">
        <f t="shared" si="36"/>
        <v>6.9282032302755088</v>
      </c>
      <c r="T24" s="114">
        <f t="shared" si="17"/>
        <v>9.6994845223857116</v>
      </c>
      <c r="U24" s="88">
        <f t="shared" si="25"/>
        <v>13.856406460551018</v>
      </c>
      <c r="V24" s="90">
        <f t="shared" si="37"/>
        <v>1.3856406460551016</v>
      </c>
      <c r="W24" s="84">
        <f t="shared" si="38"/>
        <v>2.3094010767585029</v>
      </c>
      <c r="X24" s="84">
        <f t="shared" si="39"/>
        <v>4.6188021535170058</v>
      </c>
      <c r="Y24" s="114">
        <f t="shared" si="21"/>
        <v>6.466323014923808</v>
      </c>
      <c r="Z24" s="88">
        <f t="shared" si="26"/>
        <v>9.2376043070340117</v>
      </c>
    </row>
    <row r="25" spans="1:26" x14ac:dyDescent="0.25">
      <c r="A25" s="159"/>
      <c r="B25" s="130">
        <v>5</v>
      </c>
      <c r="C25" s="110">
        <v>5.0778996032606658</v>
      </c>
      <c r="D25" s="110">
        <v>5.0441645947015346</v>
      </c>
      <c r="E25" s="53">
        <f t="shared" si="40"/>
        <v>1.2909944487358056</v>
      </c>
      <c r="F25" s="32"/>
      <c r="G25" s="90">
        <f t="shared" si="27"/>
        <v>4.6475800154489004</v>
      </c>
      <c r="H25" s="84">
        <f t="shared" si="28"/>
        <v>7.745966692414834</v>
      </c>
      <c r="I25" s="84">
        <f t="shared" si="29"/>
        <v>15.491933384829668</v>
      </c>
      <c r="J25" s="114">
        <f t="shared" si="8"/>
        <v>21.688706738761535</v>
      </c>
      <c r="K25" s="88">
        <f t="shared" si="30"/>
        <v>30.983866769659336</v>
      </c>
      <c r="L25" s="90">
        <f t="shared" si="31"/>
        <v>3.0983866769659332</v>
      </c>
      <c r="M25" s="84">
        <f t="shared" si="32"/>
        <v>5.1639777949432224</v>
      </c>
      <c r="N25" s="84">
        <f t="shared" si="33"/>
        <v>10.327955589886445</v>
      </c>
      <c r="O25" s="114">
        <f t="shared" si="13"/>
        <v>14.459137825841022</v>
      </c>
      <c r="P25" s="88">
        <f t="shared" si="24"/>
        <v>20.65591117977289</v>
      </c>
      <c r="Q25" s="90">
        <f t="shared" si="34"/>
        <v>2.3237900077244502</v>
      </c>
      <c r="R25" s="84">
        <f t="shared" si="35"/>
        <v>3.872983346207417</v>
      </c>
      <c r="S25" s="84">
        <f t="shared" si="36"/>
        <v>7.745966692414834</v>
      </c>
      <c r="T25" s="114">
        <f t="shared" si="17"/>
        <v>10.844353369380768</v>
      </c>
      <c r="U25" s="88">
        <f t="shared" si="25"/>
        <v>15.491933384829668</v>
      </c>
      <c r="V25" s="90">
        <f t="shared" si="37"/>
        <v>1.5491933384829666</v>
      </c>
      <c r="W25" s="84">
        <f t="shared" si="38"/>
        <v>2.5819888974716112</v>
      </c>
      <c r="X25" s="84">
        <f t="shared" si="39"/>
        <v>5.1639777949432224</v>
      </c>
      <c r="Y25" s="114">
        <f t="shared" si="21"/>
        <v>7.2295689129205112</v>
      </c>
      <c r="Z25" s="88">
        <f t="shared" si="26"/>
        <v>10.327955589886445</v>
      </c>
    </row>
    <row r="26" spans="1:26" ht="15.75" thickBot="1" x14ac:dyDescent="0.3">
      <c r="A26" s="159"/>
      <c r="B26" s="130">
        <v>6</v>
      </c>
      <c r="C26" s="110">
        <v>6.0934795239127988</v>
      </c>
      <c r="D26" s="110">
        <v>6.0529975136418415</v>
      </c>
      <c r="E26" s="53">
        <f t="shared" si="40"/>
        <v>1.4142135623730951</v>
      </c>
      <c r="F26" s="32"/>
      <c r="G26" s="91">
        <f t="shared" si="27"/>
        <v>5.0911688245431428</v>
      </c>
      <c r="H26" s="85">
        <f t="shared" si="28"/>
        <v>8.4852813742385713</v>
      </c>
      <c r="I26" s="85">
        <f t="shared" si="29"/>
        <v>16.970562748477143</v>
      </c>
      <c r="J26" s="115">
        <f t="shared" si="8"/>
        <v>23.758787847868</v>
      </c>
      <c r="K26" s="89">
        <f t="shared" si="30"/>
        <v>33.941125496954285</v>
      </c>
      <c r="L26" s="91">
        <f t="shared" si="31"/>
        <v>3.3941125496954281</v>
      </c>
      <c r="M26" s="85">
        <f t="shared" si="32"/>
        <v>5.6568542494923806</v>
      </c>
      <c r="N26" s="85">
        <f t="shared" si="33"/>
        <v>11.313708498984761</v>
      </c>
      <c r="O26" s="115">
        <f t="shared" si="13"/>
        <v>15.839191898578665</v>
      </c>
      <c r="P26" s="89">
        <f t="shared" si="24"/>
        <v>22.627416997969522</v>
      </c>
      <c r="Q26" s="91">
        <f t="shared" si="34"/>
        <v>2.5455844122715714</v>
      </c>
      <c r="R26" s="85">
        <f t="shared" si="35"/>
        <v>4.2426406871192857</v>
      </c>
      <c r="S26" s="85">
        <f t="shared" si="36"/>
        <v>8.4852813742385713</v>
      </c>
      <c r="T26" s="115">
        <f t="shared" si="17"/>
        <v>11.879393923934</v>
      </c>
      <c r="U26" s="89">
        <f t="shared" si="25"/>
        <v>16.970562748477143</v>
      </c>
      <c r="V26" s="91">
        <f t="shared" si="37"/>
        <v>1.697056274847714</v>
      </c>
      <c r="W26" s="85">
        <f t="shared" si="38"/>
        <v>2.8284271247461903</v>
      </c>
      <c r="X26" s="85">
        <f t="shared" si="39"/>
        <v>5.6568542494923806</v>
      </c>
      <c r="Y26" s="115">
        <f t="shared" si="21"/>
        <v>7.9195959492893326</v>
      </c>
      <c r="Z26" s="89">
        <f t="shared" si="26"/>
        <v>11.313708498984761</v>
      </c>
    </row>
    <row r="27" spans="1:26" x14ac:dyDescent="0.25">
      <c r="A27" s="176" t="s">
        <v>7</v>
      </c>
      <c r="B27" s="129">
        <v>0.7</v>
      </c>
      <c r="C27" s="109">
        <v>0.71570456001735017</v>
      </c>
      <c r="D27" s="109">
        <v>0.70890358229182926</v>
      </c>
      <c r="E27" s="52">
        <f t="shared" ref="E27:E28" si="41">1.2*SQRT(B27/3)</f>
        <v>0.57965506984757753</v>
      </c>
      <c r="F27" s="35"/>
      <c r="G27" s="94">
        <f>$E$2*K27</f>
        <v>2.086758251451279</v>
      </c>
      <c r="H27" s="83">
        <f>K27*H$7</f>
        <v>3.4779304190854652</v>
      </c>
      <c r="I27" s="83">
        <f>K27*I$7</f>
        <v>6.9558608381709304</v>
      </c>
      <c r="J27" s="113">
        <f>K27*J$7</f>
        <v>9.7382051734393027</v>
      </c>
      <c r="K27" s="93">
        <f t="shared" si="30"/>
        <v>13.911721676341861</v>
      </c>
      <c r="L27" s="94">
        <f>$E$2*P27</f>
        <v>1.3911721676341859</v>
      </c>
      <c r="M27" s="83">
        <f>P27*M$7</f>
        <v>2.3186202793903101</v>
      </c>
      <c r="N27" s="83">
        <f>P27*N$7</f>
        <v>4.6372405587806202</v>
      </c>
      <c r="O27" s="113">
        <f>P27*O$7</f>
        <v>6.4921367822928682</v>
      </c>
      <c r="P27" s="93">
        <f t="shared" si="24"/>
        <v>9.2744811175612405</v>
      </c>
      <c r="Q27" s="94">
        <f>$E$2*U27</f>
        <v>1.0433791257256395</v>
      </c>
      <c r="R27" s="83">
        <f>U27*R$7</f>
        <v>1.7389652095427326</v>
      </c>
      <c r="S27" s="83">
        <f>U27*S$7</f>
        <v>3.4779304190854652</v>
      </c>
      <c r="T27" s="113">
        <f>U27*T$7</f>
        <v>4.8691025867196513</v>
      </c>
      <c r="U27" s="93">
        <f t="shared" si="25"/>
        <v>6.9558608381709304</v>
      </c>
      <c r="V27" s="94">
        <f>$E$2*Z27</f>
        <v>0.69558608381709297</v>
      </c>
      <c r="W27" s="83">
        <f>Z27*W$7</f>
        <v>1.1593101396951551</v>
      </c>
      <c r="X27" s="83">
        <f>Z27*X$7</f>
        <v>2.3186202793903101</v>
      </c>
      <c r="Y27" s="113">
        <f>Z27*Y$7</f>
        <v>3.2460683911464341</v>
      </c>
      <c r="Z27" s="93">
        <f t="shared" si="26"/>
        <v>4.6372405587806202</v>
      </c>
    </row>
    <row r="28" spans="1:26" x14ac:dyDescent="0.25">
      <c r="A28" s="177"/>
      <c r="B28" s="130">
        <v>1</v>
      </c>
      <c r="C28" s="110">
        <v>1.0224350857390718</v>
      </c>
      <c r="D28" s="110">
        <v>1.0127194032740419</v>
      </c>
      <c r="E28" s="53">
        <f t="shared" si="41"/>
        <v>0.69282032302755081</v>
      </c>
      <c r="F28" s="32"/>
      <c r="G28" s="90">
        <f t="shared" ref="G28:G35" si="42">$E$2*K28</f>
        <v>2.4941531628991829</v>
      </c>
      <c r="H28" s="84">
        <f t="shared" ref="H28:H35" si="43">K28*H$7</f>
        <v>4.1569219381653051</v>
      </c>
      <c r="I28" s="84">
        <f t="shared" ref="I28:I35" si="44">K28*I$7</f>
        <v>8.3138438763306102</v>
      </c>
      <c r="J28" s="114">
        <f t="shared" si="8"/>
        <v>11.639381426862853</v>
      </c>
      <c r="K28" s="88">
        <f t="shared" si="30"/>
        <v>16.62768775266122</v>
      </c>
      <c r="L28" s="90">
        <f t="shared" ref="L28:L35" si="45">$E$2*P28</f>
        <v>1.662768775266122</v>
      </c>
      <c r="M28" s="84">
        <f t="shared" ref="M28:M35" si="46">P28*M$7</f>
        <v>2.7712812921102032</v>
      </c>
      <c r="N28" s="84">
        <f t="shared" ref="N28:N35" si="47">P28*N$7</f>
        <v>5.5425625842204065</v>
      </c>
      <c r="O28" s="114">
        <f t="shared" si="13"/>
        <v>7.7595876179085685</v>
      </c>
      <c r="P28" s="88">
        <f t="shared" si="24"/>
        <v>11.085125168440813</v>
      </c>
      <c r="Q28" s="90">
        <f t="shared" ref="Q28:Q35" si="48">$E$2*U28</f>
        <v>1.2470765814495914</v>
      </c>
      <c r="R28" s="84">
        <f t="shared" ref="R28:R35" si="49">U28*R$7</f>
        <v>2.0784609690826525</v>
      </c>
      <c r="S28" s="84">
        <f t="shared" ref="S28:S35" si="50">U28*S$7</f>
        <v>4.1569219381653051</v>
      </c>
      <c r="T28" s="114">
        <f t="shared" si="17"/>
        <v>5.8196907134314264</v>
      </c>
      <c r="U28" s="88">
        <f t="shared" si="25"/>
        <v>8.3138438763306102</v>
      </c>
      <c r="V28" s="90">
        <f t="shared" ref="V28:V35" si="51">$E$2*Z28</f>
        <v>0.83138438763306099</v>
      </c>
      <c r="W28" s="84">
        <f t="shared" ref="W28:W35" si="52">Z28*W$7</f>
        <v>1.3856406460551016</v>
      </c>
      <c r="X28" s="84">
        <f t="shared" ref="X28:X35" si="53">Z28*X$7</f>
        <v>2.7712812921102032</v>
      </c>
      <c r="Y28" s="114">
        <f t="shared" si="21"/>
        <v>3.8797938089542843</v>
      </c>
      <c r="Z28" s="88">
        <f t="shared" si="26"/>
        <v>5.5425625842204065</v>
      </c>
    </row>
    <row r="29" spans="1:26" x14ac:dyDescent="0.25">
      <c r="A29" s="177"/>
      <c r="B29" s="130">
        <v>1.5</v>
      </c>
      <c r="C29" s="110">
        <v>1.5336526286086076</v>
      </c>
      <c r="D29" s="110">
        <v>1.5190791049110628</v>
      </c>
      <c r="E29" s="53">
        <f>1.2*SQRT(B29/3)</f>
        <v>0.84852813742385702</v>
      </c>
      <c r="F29" s="32"/>
      <c r="G29" s="90">
        <f t="shared" si="42"/>
        <v>3.0547012947258856</v>
      </c>
      <c r="H29" s="84">
        <f t="shared" si="43"/>
        <v>5.0911688245431428</v>
      </c>
      <c r="I29" s="84">
        <f t="shared" si="44"/>
        <v>10.182337649086286</v>
      </c>
      <c r="J29" s="114">
        <f t="shared" si="8"/>
        <v>14.255272708720799</v>
      </c>
      <c r="K29" s="88">
        <f t="shared" si="30"/>
        <v>20.364675298172571</v>
      </c>
      <c r="L29" s="90">
        <f t="shared" si="45"/>
        <v>2.0364675298172568</v>
      </c>
      <c r="M29" s="84">
        <f t="shared" si="46"/>
        <v>3.3941125496954281</v>
      </c>
      <c r="N29" s="84">
        <f t="shared" si="47"/>
        <v>6.7882250993908562</v>
      </c>
      <c r="O29" s="114">
        <f t="shared" si="13"/>
        <v>9.5035151391471988</v>
      </c>
      <c r="P29" s="88">
        <f t="shared" si="24"/>
        <v>13.576450198781712</v>
      </c>
      <c r="Q29" s="90">
        <f t="shared" si="48"/>
        <v>1.5273506473629428</v>
      </c>
      <c r="R29" s="84">
        <f t="shared" si="49"/>
        <v>2.5455844122715714</v>
      </c>
      <c r="S29" s="84">
        <f t="shared" si="50"/>
        <v>5.0911688245431428</v>
      </c>
      <c r="T29" s="114">
        <f t="shared" si="17"/>
        <v>7.1276363543603996</v>
      </c>
      <c r="U29" s="88">
        <f t="shared" si="25"/>
        <v>10.182337649086286</v>
      </c>
      <c r="V29" s="90">
        <f t="shared" si="51"/>
        <v>1.0182337649086284</v>
      </c>
      <c r="W29" s="84">
        <f t="shared" si="52"/>
        <v>1.697056274847714</v>
      </c>
      <c r="X29" s="84">
        <f t="shared" si="53"/>
        <v>3.3941125496954281</v>
      </c>
      <c r="Y29" s="114">
        <f t="shared" si="21"/>
        <v>4.7517575695735994</v>
      </c>
      <c r="Z29" s="88">
        <f t="shared" si="26"/>
        <v>6.7882250993908562</v>
      </c>
    </row>
    <row r="30" spans="1:26" x14ac:dyDescent="0.25">
      <c r="A30" s="177"/>
      <c r="B30" s="130">
        <v>2</v>
      </c>
      <c r="C30" s="110">
        <v>2.0448701714781437</v>
      </c>
      <c r="D30" s="110">
        <v>2.0254388065480837</v>
      </c>
      <c r="E30" s="53">
        <f t="shared" ref="E30:E35" si="54">1.2*SQRT(B30/3)</f>
        <v>0.9797958971132712</v>
      </c>
      <c r="F30" s="32"/>
      <c r="G30" s="90">
        <f t="shared" si="42"/>
        <v>3.5272652296077758</v>
      </c>
      <c r="H30" s="84">
        <f t="shared" si="43"/>
        <v>5.8787753826796267</v>
      </c>
      <c r="I30" s="84">
        <f t="shared" si="44"/>
        <v>11.757550765359253</v>
      </c>
      <c r="J30" s="114">
        <f t="shared" si="8"/>
        <v>16.460571071502955</v>
      </c>
      <c r="K30" s="88">
        <f t="shared" si="30"/>
        <v>23.515101530718507</v>
      </c>
      <c r="L30" s="90">
        <f t="shared" si="45"/>
        <v>2.3515101530718505</v>
      </c>
      <c r="M30" s="84">
        <f t="shared" si="46"/>
        <v>3.9191835884530843</v>
      </c>
      <c r="N30" s="84">
        <f t="shared" si="47"/>
        <v>7.8383671769061687</v>
      </c>
      <c r="O30" s="114">
        <f t="shared" si="13"/>
        <v>10.973714047668636</v>
      </c>
      <c r="P30" s="88">
        <f t="shared" si="24"/>
        <v>15.676734353812337</v>
      </c>
      <c r="Q30" s="90">
        <f t="shared" si="48"/>
        <v>1.7636326148038879</v>
      </c>
      <c r="R30" s="84">
        <f t="shared" si="49"/>
        <v>2.9393876913398134</v>
      </c>
      <c r="S30" s="84">
        <f t="shared" si="50"/>
        <v>5.8787753826796267</v>
      </c>
      <c r="T30" s="114">
        <f t="shared" si="17"/>
        <v>8.2302855357514773</v>
      </c>
      <c r="U30" s="88">
        <f t="shared" si="25"/>
        <v>11.757550765359253</v>
      </c>
      <c r="V30" s="90">
        <f t="shared" si="51"/>
        <v>1.1757550765359253</v>
      </c>
      <c r="W30" s="84">
        <f t="shared" si="52"/>
        <v>1.9595917942265422</v>
      </c>
      <c r="X30" s="84">
        <f t="shared" si="53"/>
        <v>3.9191835884530843</v>
      </c>
      <c r="Y30" s="114">
        <f t="shared" si="21"/>
        <v>5.4868570238343182</v>
      </c>
      <c r="Z30" s="88">
        <f t="shared" si="26"/>
        <v>7.8383671769061687</v>
      </c>
    </row>
    <row r="31" spans="1:26" x14ac:dyDescent="0.25">
      <c r="A31" s="177"/>
      <c r="B31" s="130">
        <v>2.5</v>
      </c>
      <c r="C31" s="110">
        <v>2.5560877143476795</v>
      </c>
      <c r="D31" s="110">
        <v>2.5317985081851044</v>
      </c>
      <c r="E31" s="53">
        <f t="shared" si="54"/>
        <v>1.0954451150103321</v>
      </c>
      <c r="F31" s="32"/>
      <c r="G31" s="90">
        <f t="shared" si="42"/>
        <v>3.9436024140371959</v>
      </c>
      <c r="H31" s="84">
        <f t="shared" si="43"/>
        <v>6.5726706900619938</v>
      </c>
      <c r="I31" s="84">
        <f t="shared" si="44"/>
        <v>13.145341380123988</v>
      </c>
      <c r="J31" s="114">
        <f t="shared" si="8"/>
        <v>18.40347793217358</v>
      </c>
      <c r="K31" s="88">
        <f t="shared" si="30"/>
        <v>26.290682760247975</v>
      </c>
      <c r="L31" s="90">
        <f t="shared" si="45"/>
        <v>2.629068276024797</v>
      </c>
      <c r="M31" s="84">
        <f t="shared" si="46"/>
        <v>4.3817804600413286</v>
      </c>
      <c r="N31" s="84">
        <f t="shared" si="47"/>
        <v>8.7635609200826572</v>
      </c>
      <c r="O31" s="114">
        <f t="shared" si="13"/>
        <v>12.268985288115719</v>
      </c>
      <c r="P31" s="88">
        <f t="shared" si="24"/>
        <v>17.527121840165314</v>
      </c>
      <c r="Q31" s="90">
        <f t="shared" si="48"/>
        <v>1.971801207018598</v>
      </c>
      <c r="R31" s="84">
        <f t="shared" si="49"/>
        <v>3.2863353450309969</v>
      </c>
      <c r="S31" s="84">
        <f t="shared" si="50"/>
        <v>6.5726706900619938</v>
      </c>
      <c r="T31" s="114">
        <f t="shared" si="17"/>
        <v>9.2017389660867899</v>
      </c>
      <c r="U31" s="88">
        <f t="shared" si="25"/>
        <v>13.145341380123988</v>
      </c>
      <c r="V31" s="90">
        <f t="shared" si="51"/>
        <v>1.3145341380123985</v>
      </c>
      <c r="W31" s="84">
        <f t="shared" si="52"/>
        <v>2.1908902300206643</v>
      </c>
      <c r="X31" s="84">
        <f t="shared" si="53"/>
        <v>4.3817804600413286</v>
      </c>
      <c r="Y31" s="114">
        <f t="shared" si="21"/>
        <v>6.1344926440578593</v>
      </c>
      <c r="Z31" s="88">
        <f t="shared" si="26"/>
        <v>8.7635609200826572</v>
      </c>
    </row>
    <row r="32" spans="1:26" x14ac:dyDescent="0.25">
      <c r="A32" s="177"/>
      <c r="B32" s="130">
        <v>3</v>
      </c>
      <c r="C32" s="110">
        <v>3.0673052572172153</v>
      </c>
      <c r="D32" s="110">
        <v>3.0381582098221256</v>
      </c>
      <c r="E32" s="53">
        <f t="shared" si="54"/>
        <v>1.2</v>
      </c>
      <c r="F32" s="32"/>
      <c r="G32" s="90">
        <f t="shared" si="42"/>
        <v>4.32</v>
      </c>
      <c r="H32" s="84">
        <f t="shared" si="43"/>
        <v>7.2</v>
      </c>
      <c r="I32" s="84">
        <f t="shared" si="44"/>
        <v>14.4</v>
      </c>
      <c r="J32" s="114">
        <f t="shared" si="8"/>
        <v>20.16</v>
      </c>
      <c r="K32" s="88">
        <f t="shared" si="30"/>
        <v>28.8</v>
      </c>
      <c r="L32" s="90">
        <f t="shared" si="45"/>
        <v>2.88</v>
      </c>
      <c r="M32" s="84">
        <f t="shared" si="46"/>
        <v>4.8</v>
      </c>
      <c r="N32" s="84">
        <f t="shared" si="47"/>
        <v>9.6</v>
      </c>
      <c r="O32" s="114">
        <f t="shared" si="13"/>
        <v>13.44</v>
      </c>
      <c r="P32" s="88">
        <f t="shared" si="24"/>
        <v>19.2</v>
      </c>
      <c r="Q32" s="90">
        <f t="shared" si="48"/>
        <v>2.16</v>
      </c>
      <c r="R32" s="84">
        <f t="shared" si="49"/>
        <v>3.6</v>
      </c>
      <c r="S32" s="84">
        <f t="shared" si="50"/>
        <v>7.2</v>
      </c>
      <c r="T32" s="114">
        <f t="shared" si="17"/>
        <v>10.08</v>
      </c>
      <c r="U32" s="88">
        <f t="shared" si="25"/>
        <v>14.4</v>
      </c>
      <c r="V32" s="90">
        <f t="shared" si="51"/>
        <v>1.44</v>
      </c>
      <c r="W32" s="84">
        <f t="shared" si="52"/>
        <v>2.4</v>
      </c>
      <c r="X32" s="84">
        <f t="shared" si="53"/>
        <v>4.8</v>
      </c>
      <c r="Y32" s="114">
        <f t="shared" si="21"/>
        <v>6.72</v>
      </c>
      <c r="Z32" s="88">
        <f t="shared" si="26"/>
        <v>9.6</v>
      </c>
    </row>
    <row r="33" spans="1:26" x14ac:dyDescent="0.25">
      <c r="A33" s="177"/>
      <c r="B33" s="130">
        <v>4</v>
      </c>
      <c r="C33" s="110">
        <v>4.0897403429562873</v>
      </c>
      <c r="D33" s="110">
        <v>4.0508776130961675</v>
      </c>
      <c r="E33" s="53">
        <f t="shared" si="54"/>
        <v>1.3856406460551016</v>
      </c>
      <c r="F33" s="32"/>
      <c r="G33" s="90">
        <f t="shared" si="42"/>
        <v>4.9883063257983657</v>
      </c>
      <c r="H33" s="84">
        <f t="shared" si="43"/>
        <v>8.3138438763306102</v>
      </c>
      <c r="I33" s="84">
        <f t="shared" si="44"/>
        <v>16.62768775266122</v>
      </c>
      <c r="J33" s="114">
        <f t="shared" si="8"/>
        <v>23.278762853725706</v>
      </c>
      <c r="K33" s="88">
        <f t="shared" si="30"/>
        <v>33.255375505322441</v>
      </c>
      <c r="L33" s="90">
        <f t="shared" si="45"/>
        <v>3.325537550532244</v>
      </c>
      <c r="M33" s="84">
        <f t="shared" si="46"/>
        <v>5.5425625842204065</v>
      </c>
      <c r="N33" s="84">
        <f t="shared" si="47"/>
        <v>11.085125168440813</v>
      </c>
      <c r="O33" s="114">
        <f t="shared" si="13"/>
        <v>15.519175235817137</v>
      </c>
      <c r="P33" s="88">
        <f t="shared" si="24"/>
        <v>22.170250336881626</v>
      </c>
      <c r="Q33" s="90">
        <f t="shared" si="48"/>
        <v>2.4941531628991829</v>
      </c>
      <c r="R33" s="84">
        <f t="shared" si="49"/>
        <v>4.1569219381653051</v>
      </c>
      <c r="S33" s="84">
        <f t="shared" si="50"/>
        <v>8.3138438763306102</v>
      </c>
      <c r="T33" s="114">
        <f t="shared" si="17"/>
        <v>11.639381426862853</v>
      </c>
      <c r="U33" s="88">
        <f t="shared" si="25"/>
        <v>16.62768775266122</v>
      </c>
      <c r="V33" s="90">
        <f t="shared" si="51"/>
        <v>1.662768775266122</v>
      </c>
      <c r="W33" s="84">
        <f t="shared" si="52"/>
        <v>2.7712812921102032</v>
      </c>
      <c r="X33" s="84">
        <f t="shared" si="53"/>
        <v>5.5425625842204065</v>
      </c>
      <c r="Y33" s="114">
        <f t="shared" si="21"/>
        <v>7.7595876179085685</v>
      </c>
      <c r="Z33" s="88">
        <f t="shared" si="26"/>
        <v>11.085125168440813</v>
      </c>
    </row>
    <row r="34" spans="1:26" x14ac:dyDescent="0.25">
      <c r="A34" s="177"/>
      <c r="B34" s="130">
        <v>5</v>
      </c>
      <c r="C34" s="110">
        <v>5.1121754286953589</v>
      </c>
      <c r="D34" s="110">
        <v>5.0635970163702089</v>
      </c>
      <c r="E34" s="53">
        <f t="shared" si="54"/>
        <v>1.5491933384829666</v>
      </c>
      <c r="F34" s="32"/>
      <c r="G34" s="90">
        <f t="shared" si="42"/>
        <v>5.5770960185386791</v>
      </c>
      <c r="H34" s="84">
        <f t="shared" si="43"/>
        <v>9.2951600308977991</v>
      </c>
      <c r="I34" s="84">
        <f t="shared" si="44"/>
        <v>18.590320061795598</v>
      </c>
      <c r="J34" s="114">
        <f t="shared" si="8"/>
        <v>26.026448086513835</v>
      </c>
      <c r="K34" s="88">
        <f t="shared" si="30"/>
        <v>37.180640123591196</v>
      </c>
      <c r="L34" s="90">
        <f t="shared" si="45"/>
        <v>3.7180640123591195</v>
      </c>
      <c r="M34" s="84">
        <f t="shared" si="46"/>
        <v>6.1967733539318663</v>
      </c>
      <c r="N34" s="84">
        <f t="shared" si="47"/>
        <v>12.393546707863733</v>
      </c>
      <c r="O34" s="114">
        <f t="shared" si="13"/>
        <v>17.350965391009225</v>
      </c>
      <c r="P34" s="88">
        <f t="shared" si="24"/>
        <v>24.787093415727465</v>
      </c>
      <c r="Q34" s="90">
        <f t="shared" si="48"/>
        <v>2.7885480092693395</v>
      </c>
      <c r="R34" s="84">
        <f t="shared" si="49"/>
        <v>4.6475800154488995</v>
      </c>
      <c r="S34" s="84">
        <f t="shared" si="50"/>
        <v>9.2951600308977991</v>
      </c>
      <c r="T34" s="114">
        <f t="shared" si="17"/>
        <v>13.013224043256917</v>
      </c>
      <c r="U34" s="88">
        <f t="shared" si="25"/>
        <v>18.590320061795598</v>
      </c>
      <c r="V34" s="90">
        <f t="shared" si="51"/>
        <v>1.8590320061795598</v>
      </c>
      <c r="W34" s="84">
        <f t="shared" si="52"/>
        <v>3.0983866769659332</v>
      </c>
      <c r="X34" s="84">
        <f t="shared" si="53"/>
        <v>6.1967733539318663</v>
      </c>
      <c r="Y34" s="114">
        <f t="shared" si="21"/>
        <v>8.6754826955046127</v>
      </c>
      <c r="Z34" s="88">
        <f t="shared" si="26"/>
        <v>12.393546707863733</v>
      </c>
    </row>
    <row r="35" spans="1:26" ht="15.75" thickBot="1" x14ac:dyDescent="0.3">
      <c r="A35" s="178"/>
      <c r="B35" s="131">
        <v>6</v>
      </c>
      <c r="C35" s="111">
        <v>6.1346105144344305</v>
      </c>
      <c r="D35" s="111">
        <v>6.0763164196442512</v>
      </c>
      <c r="E35" s="54">
        <f t="shared" si="54"/>
        <v>1.697056274847714</v>
      </c>
      <c r="F35" s="34"/>
      <c r="G35" s="91">
        <f t="shared" si="42"/>
        <v>6.1094025894517712</v>
      </c>
      <c r="H35" s="85">
        <f t="shared" si="43"/>
        <v>10.182337649086286</v>
      </c>
      <c r="I35" s="85">
        <f t="shared" si="44"/>
        <v>20.364675298172571</v>
      </c>
      <c r="J35" s="115">
        <f t="shared" si="8"/>
        <v>28.510545417441598</v>
      </c>
      <c r="K35" s="89">
        <f t="shared" si="30"/>
        <v>40.729350596345142</v>
      </c>
      <c r="L35" s="91">
        <f t="shared" si="45"/>
        <v>4.0729350596345135</v>
      </c>
      <c r="M35" s="85">
        <f t="shared" si="46"/>
        <v>6.7882250993908562</v>
      </c>
      <c r="N35" s="85">
        <f t="shared" si="47"/>
        <v>13.576450198781712</v>
      </c>
      <c r="O35" s="115">
        <f t="shared" si="13"/>
        <v>19.007030278294398</v>
      </c>
      <c r="P35" s="89">
        <f t="shared" si="24"/>
        <v>27.152900397563425</v>
      </c>
      <c r="Q35" s="91">
        <f t="shared" si="48"/>
        <v>3.0547012947258856</v>
      </c>
      <c r="R35" s="85">
        <f t="shared" si="49"/>
        <v>5.0911688245431428</v>
      </c>
      <c r="S35" s="85">
        <f t="shared" si="50"/>
        <v>10.182337649086286</v>
      </c>
      <c r="T35" s="115">
        <f t="shared" si="17"/>
        <v>14.255272708720799</v>
      </c>
      <c r="U35" s="89">
        <f t="shared" si="25"/>
        <v>20.364675298172571</v>
      </c>
      <c r="V35" s="91">
        <f t="shared" si="51"/>
        <v>2.0364675298172568</v>
      </c>
      <c r="W35" s="85">
        <f t="shared" si="52"/>
        <v>3.3941125496954281</v>
      </c>
      <c r="X35" s="85">
        <f t="shared" si="53"/>
        <v>6.7882250993908562</v>
      </c>
      <c r="Y35" s="115">
        <f t="shared" si="21"/>
        <v>9.5035151391471988</v>
      </c>
      <c r="Z35" s="89">
        <f t="shared" si="26"/>
        <v>13.576450198781712</v>
      </c>
    </row>
    <row r="36" spans="1:26" x14ac:dyDescent="0.25">
      <c r="A36" s="171" t="s">
        <v>17</v>
      </c>
      <c r="B36" s="130">
        <v>0.7</v>
      </c>
      <c r="C36" s="110">
        <v>0.72137565113472668</v>
      </c>
      <c r="D36" s="110">
        <v>0.71211876478610092</v>
      </c>
      <c r="E36" s="53">
        <f t="shared" ref="E36:E37" si="55">1.4*SQRT(B36/3)</f>
        <v>0.67626424815550712</v>
      </c>
      <c r="F36" s="32"/>
      <c r="G36" s="94">
        <f>$E$2*K36</f>
        <v>2.4345512933598257</v>
      </c>
      <c r="H36" s="83">
        <f>K36*H$7</f>
        <v>4.0575854889330429</v>
      </c>
      <c r="I36" s="83">
        <f>K36*I$7</f>
        <v>8.1151709778660859</v>
      </c>
      <c r="J36" s="113">
        <f>K36*J$7</f>
        <v>11.36123936901252</v>
      </c>
      <c r="K36" s="93">
        <f t="shared" si="30"/>
        <v>16.230341955732172</v>
      </c>
      <c r="L36" s="94">
        <f>$E$2*P36</f>
        <v>1.623034195573217</v>
      </c>
      <c r="M36" s="83">
        <f>P36*M$7</f>
        <v>2.7050569926220285</v>
      </c>
      <c r="N36" s="83">
        <f>P36*N$7</f>
        <v>5.410113985244057</v>
      </c>
      <c r="O36" s="113">
        <f>P36*O$7</f>
        <v>7.5741595793416794</v>
      </c>
      <c r="P36" s="93">
        <f t="shared" si="24"/>
        <v>10.820227970488114</v>
      </c>
      <c r="Q36" s="94">
        <f>$E$2*U36</f>
        <v>1.2172756466799128</v>
      </c>
      <c r="R36" s="83">
        <f>U36*R$7</f>
        <v>2.0287927444665215</v>
      </c>
      <c r="S36" s="83">
        <f>U36*S$7</f>
        <v>4.0575854889330429</v>
      </c>
      <c r="T36" s="113">
        <f>U36*T$7</f>
        <v>5.6806196845062598</v>
      </c>
      <c r="U36" s="93">
        <f t="shared" si="25"/>
        <v>8.1151709778660859</v>
      </c>
      <c r="V36" s="94">
        <f>$E$2*Z36</f>
        <v>0.81151709778660852</v>
      </c>
      <c r="W36" s="83">
        <f>Z36*W$7</f>
        <v>1.3525284963110142</v>
      </c>
      <c r="X36" s="83">
        <f>Z36*X$7</f>
        <v>2.7050569926220285</v>
      </c>
      <c r="Y36" s="113">
        <f>Z36*Y$7</f>
        <v>3.7870797896708397</v>
      </c>
      <c r="Z36" s="93">
        <f t="shared" si="26"/>
        <v>5.410113985244057</v>
      </c>
    </row>
    <row r="37" spans="1:26" x14ac:dyDescent="0.25">
      <c r="A37" s="171"/>
      <c r="B37" s="130">
        <v>1</v>
      </c>
      <c r="C37" s="110">
        <v>1.0305366444781809</v>
      </c>
      <c r="D37" s="110">
        <v>1.0173125211230014</v>
      </c>
      <c r="E37" s="53">
        <f t="shared" si="55"/>
        <v>0.808290376865476</v>
      </c>
      <c r="F37" s="32"/>
      <c r="G37" s="90">
        <f t="shared" ref="G37:G44" si="56">$E$2*K37</f>
        <v>2.9098453567157132</v>
      </c>
      <c r="H37" s="84">
        <f t="shared" ref="H37:H44" si="57">K37*H$7</f>
        <v>4.8497422611928558</v>
      </c>
      <c r="I37" s="84">
        <f t="shared" ref="I37:I44" si="58">K37*I$7</f>
        <v>9.6994845223857116</v>
      </c>
      <c r="J37" s="114">
        <f t="shared" si="8"/>
        <v>13.579278331339996</v>
      </c>
      <c r="K37" s="88">
        <f t="shared" si="30"/>
        <v>19.398969044771423</v>
      </c>
      <c r="L37" s="90">
        <f t="shared" ref="L37:L44" si="59">$E$2*P37</f>
        <v>1.9398969044771424</v>
      </c>
      <c r="M37" s="84">
        <f t="shared" ref="M37:M44" si="60">P37*M$7</f>
        <v>3.233161507461904</v>
      </c>
      <c r="N37" s="84">
        <f t="shared" ref="N37:N44" si="61">P37*N$7</f>
        <v>6.466323014923808</v>
      </c>
      <c r="O37" s="114">
        <f t="shared" si="13"/>
        <v>9.05285222089333</v>
      </c>
      <c r="P37" s="88">
        <f t="shared" si="24"/>
        <v>12.932646029847616</v>
      </c>
      <c r="Q37" s="90">
        <f t="shared" ref="Q37:Q44" si="62">$E$2*U37</f>
        <v>1.4549226783578566</v>
      </c>
      <c r="R37" s="84">
        <f t="shared" ref="R37:R44" si="63">U37*R$7</f>
        <v>2.4248711305964279</v>
      </c>
      <c r="S37" s="84">
        <f t="shared" ref="S37:S44" si="64">U37*S$7</f>
        <v>4.8497422611928558</v>
      </c>
      <c r="T37" s="114">
        <f t="shared" si="17"/>
        <v>6.7896391656699979</v>
      </c>
      <c r="U37" s="88">
        <f t="shared" si="25"/>
        <v>9.6994845223857116</v>
      </c>
      <c r="V37" s="90">
        <f t="shared" ref="V37:V44" si="65">$E$2*Z37</f>
        <v>0.96994845223857118</v>
      </c>
      <c r="W37" s="84">
        <f t="shared" ref="W37:W44" si="66">Z37*W$7</f>
        <v>1.616580753730952</v>
      </c>
      <c r="X37" s="84">
        <f t="shared" ref="X37:X44" si="67">Z37*X$7</f>
        <v>3.233161507461904</v>
      </c>
      <c r="Y37" s="114">
        <f t="shared" si="21"/>
        <v>4.526426110446665</v>
      </c>
      <c r="Z37" s="88">
        <f t="shared" si="26"/>
        <v>6.466323014923808</v>
      </c>
    </row>
    <row r="38" spans="1:26" x14ac:dyDescent="0.25">
      <c r="A38" s="171"/>
      <c r="B38" s="130">
        <v>1.5</v>
      </c>
      <c r="C38" s="110">
        <v>1.5458049667172715</v>
      </c>
      <c r="D38" s="110">
        <v>1.5259687816845022</v>
      </c>
      <c r="E38" s="53">
        <f>1.4*SQRT(B38/3)</f>
        <v>0.98994949366116658</v>
      </c>
      <c r="F38" s="32"/>
      <c r="G38" s="90">
        <f t="shared" si="56"/>
        <v>3.5638181771801993</v>
      </c>
      <c r="H38" s="84">
        <f t="shared" si="57"/>
        <v>5.939696961966999</v>
      </c>
      <c r="I38" s="84">
        <f t="shared" si="58"/>
        <v>11.879393923933998</v>
      </c>
      <c r="J38" s="114">
        <f t="shared" si="8"/>
        <v>16.631151493507595</v>
      </c>
      <c r="K38" s="88">
        <f t="shared" si="30"/>
        <v>23.758787847867996</v>
      </c>
      <c r="L38" s="90">
        <f t="shared" si="59"/>
        <v>2.3758787847867997</v>
      </c>
      <c r="M38" s="84">
        <f t="shared" si="60"/>
        <v>3.9597979746446663</v>
      </c>
      <c r="N38" s="84">
        <f t="shared" si="61"/>
        <v>7.9195959492893326</v>
      </c>
      <c r="O38" s="114">
        <f t="shared" si="13"/>
        <v>11.087434329005065</v>
      </c>
      <c r="P38" s="88">
        <f t="shared" si="24"/>
        <v>15.839191898578665</v>
      </c>
      <c r="Q38" s="90">
        <f t="shared" si="62"/>
        <v>1.7819090885900997</v>
      </c>
      <c r="R38" s="84">
        <f t="shared" si="63"/>
        <v>2.9698484809834995</v>
      </c>
      <c r="S38" s="84">
        <f t="shared" si="64"/>
        <v>5.939696961966999</v>
      </c>
      <c r="T38" s="114">
        <f t="shared" si="17"/>
        <v>8.3155757467537974</v>
      </c>
      <c r="U38" s="88">
        <f t="shared" si="25"/>
        <v>11.879393923933998</v>
      </c>
      <c r="V38" s="90">
        <f t="shared" si="65"/>
        <v>1.1879393923933999</v>
      </c>
      <c r="W38" s="84">
        <f t="shared" si="66"/>
        <v>1.9798989873223332</v>
      </c>
      <c r="X38" s="84">
        <f t="shared" si="67"/>
        <v>3.9597979746446663</v>
      </c>
      <c r="Y38" s="114">
        <f t="shared" si="21"/>
        <v>5.5437171645025325</v>
      </c>
      <c r="Z38" s="88">
        <f t="shared" si="26"/>
        <v>7.9195959492893326</v>
      </c>
    </row>
    <row r="39" spans="1:26" x14ac:dyDescent="0.25">
      <c r="A39" s="171"/>
      <c r="B39" s="130">
        <v>2</v>
      </c>
      <c r="C39" s="110">
        <v>2.0610732889563619</v>
      </c>
      <c r="D39" s="110">
        <v>2.0346250422460028</v>
      </c>
      <c r="E39" s="53">
        <f t="shared" ref="E39:E44" si="68">1.4*SQRT(B39/3)</f>
        <v>1.1430952132988164</v>
      </c>
      <c r="F39" s="32"/>
      <c r="G39" s="90">
        <f t="shared" si="56"/>
        <v>4.1151427678757386</v>
      </c>
      <c r="H39" s="84">
        <f t="shared" si="57"/>
        <v>6.8585712797928977</v>
      </c>
      <c r="I39" s="84">
        <f t="shared" si="58"/>
        <v>13.717142559585795</v>
      </c>
      <c r="J39" s="114">
        <f t="shared" si="8"/>
        <v>19.203999583420114</v>
      </c>
      <c r="K39" s="88">
        <f t="shared" si="30"/>
        <v>27.434285119171591</v>
      </c>
      <c r="L39" s="90">
        <f t="shared" si="59"/>
        <v>2.7434285119171591</v>
      </c>
      <c r="M39" s="84">
        <f t="shared" si="60"/>
        <v>4.5723808531952654</v>
      </c>
      <c r="N39" s="84">
        <f t="shared" si="61"/>
        <v>9.1447617063905309</v>
      </c>
      <c r="O39" s="114">
        <f t="shared" si="13"/>
        <v>12.802666388946742</v>
      </c>
      <c r="P39" s="88">
        <f t="shared" si="24"/>
        <v>18.289523412781062</v>
      </c>
      <c r="Q39" s="90">
        <f t="shared" si="62"/>
        <v>2.0575713839378693</v>
      </c>
      <c r="R39" s="84">
        <f t="shared" si="63"/>
        <v>3.4292856398964489</v>
      </c>
      <c r="S39" s="84">
        <f t="shared" si="64"/>
        <v>6.8585712797928977</v>
      </c>
      <c r="T39" s="114">
        <f t="shared" si="17"/>
        <v>9.6019997917100568</v>
      </c>
      <c r="U39" s="88">
        <f t="shared" si="25"/>
        <v>13.717142559585795</v>
      </c>
      <c r="V39" s="90">
        <f t="shared" si="65"/>
        <v>1.3717142559585795</v>
      </c>
      <c r="W39" s="84">
        <f t="shared" si="66"/>
        <v>2.2861904265976327</v>
      </c>
      <c r="X39" s="84">
        <f t="shared" si="67"/>
        <v>4.5723808531952654</v>
      </c>
      <c r="Y39" s="114">
        <f t="shared" si="21"/>
        <v>6.4013331944733709</v>
      </c>
      <c r="Z39" s="88">
        <f t="shared" si="26"/>
        <v>9.1447617063905309</v>
      </c>
    </row>
    <row r="40" spans="1:26" x14ac:dyDescent="0.25">
      <c r="A40" s="171"/>
      <c r="B40" s="130">
        <v>2.5</v>
      </c>
      <c r="C40" s="110">
        <v>2.5763416111954527</v>
      </c>
      <c r="D40" s="110">
        <v>2.5432813028075034</v>
      </c>
      <c r="E40" s="53">
        <f t="shared" si="68"/>
        <v>1.2780193008453875</v>
      </c>
      <c r="F40" s="32"/>
      <c r="G40" s="90">
        <f t="shared" si="56"/>
        <v>4.6008694830433949</v>
      </c>
      <c r="H40" s="84">
        <f t="shared" si="57"/>
        <v>7.6681158050723255</v>
      </c>
      <c r="I40" s="84">
        <f t="shared" si="58"/>
        <v>15.336231610144651</v>
      </c>
      <c r="J40" s="114">
        <f t="shared" si="8"/>
        <v>21.470724254202509</v>
      </c>
      <c r="K40" s="88">
        <f t="shared" si="30"/>
        <v>30.672463220289302</v>
      </c>
      <c r="L40" s="90">
        <f t="shared" si="59"/>
        <v>3.0672463220289301</v>
      </c>
      <c r="M40" s="84">
        <f t="shared" si="60"/>
        <v>5.11207720338155</v>
      </c>
      <c r="N40" s="84">
        <f t="shared" si="61"/>
        <v>10.2241544067631</v>
      </c>
      <c r="O40" s="114">
        <f t="shared" si="13"/>
        <v>14.313816169468339</v>
      </c>
      <c r="P40" s="88">
        <f t="shared" si="24"/>
        <v>20.4483088135262</v>
      </c>
      <c r="Q40" s="90">
        <f t="shared" si="62"/>
        <v>2.3004347415216975</v>
      </c>
      <c r="R40" s="84">
        <f t="shared" si="63"/>
        <v>3.8340579025361627</v>
      </c>
      <c r="S40" s="84">
        <f t="shared" si="64"/>
        <v>7.6681158050723255</v>
      </c>
      <c r="T40" s="114">
        <f t="shared" si="17"/>
        <v>10.735362127101254</v>
      </c>
      <c r="U40" s="88">
        <f t="shared" si="25"/>
        <v>15.336231610144651</v>
      </c>
      <c r="V40" s="90">
        <f t="shared" si="65"/>
        <v>1.5336231610144651</v>
      </c>
      <c r="W40" s="84">
        <f t="shared" si="66"/>
        <v>2.556038601690775</v>
      </c>
      <c r="X40" s="84">
        <f t="shared" si="67"/>
        <v>5.11207720338155</v>
      </c>
      <c r="Y40" s="114">
        <f t="shared" si="21"/>
        <v>7.1569080847341695</v>
      </c>
      <c r="Z40" s="88">
        <f t="shared" si="26"/>
        <v>10.2241544067631</v>
      </c>
    </row>
    <row r="41" spans="1:26" x14ac:dyDescent="0.25">
      <c r="A41" s="171"/>
      <c r="B41" s="130">
        <v>3</v>
      </c>
      <c r="C41" s="110">
        <v>3.091609933434543</v>
      </c>
      <c r="D41" s="110">
        <v>3.051937563369004</v>
      </c>
      <c r="E41" s="53">
        <f t="shared" si="68"/>
        <v>1.4</v>
      </c>
      <c r="F41" s="32"/>
      <c r="G41" s="90">
        <f t="shared" si="56"/>
        <v>5.04</v>
      </c>
      <c r="H41" s="84">
        <f t="shared" si="57"/>
        <v>8.4</v>
      </c>
      <c r="I41" s="84">
        <f t="shared" si="58"/>
        <v>16.8</v>
      </c>
      <c r="J41" s="114">
        <f t="shared" si="8"/>
        <v>23.52</v>
      </c>
      <c r="K41" s="88">
        <f t="shared" si="30"/>
        <v>33.6</v>
      </c>
      <c r="L41" s="90">
        <f t="shared" si="59"/>
        <v>3.36</v>
      </c>
      <c r="M41" s="84">
        <f t="shared" si="60"/>
        <v>5.6</v>
      </c>
      <c r="N41" s="84">
        <f t="shared" si="61"/>
        <v>11.2</v>
      </c>
      <c r="O41" s="114">
        <f t="shared" si="13"/>
        <v>15.679999999999998</v>
      </c>
      <c r="P41" s="88">
        <f t="shared" si="24"/>
        <v>22.4</v>
      </c>
      <c r="Q41" s="90">
        <f t="shared" si="62"/>
        <v>2.52</v>
      </c>
      <c r="R41" s="84">
        <f t="shared" si="63"/>
        <v>4.2</v>
      </c>
      <c r="S41" s="84">
        <f t="shared" si="64"/>
        <v>8.4</v>
      </c>
      <c r="T41" s="114">
        <f t="shared" si="17"/>
        <v>11.76</v>
      </c>
      <c r="U41" s="88">
        <f t="shared" si="25"/>
        <v>16.8</v>
      </c>
      <c r="V41" s="90">
        <f t="shared" si="65"/>
        <v>1.68</v>
      </c>
      <c r="W41" s="84">
        <f t="shared" si="66"/>
        <v>2.8</v>
      </c>
      <c r="X41" s="84">
        <f t="shared" si="67"/>
        <v>5.6</v>
      </c>
      <c r="Y41" s="114">
        <f t="shared" si="21"/>
        <v>7.839999999999999</v>
      </c>
      <c r="Z41" s="88">
        <f t="shared" si="26"/>
        <v>11.2</v>
      </c>
    </row>
    <row r="42" spans="1:26" x14ac:dyDescent="0.25">
      <c r="A42" s="171"/>
      <c r="B42" s="130">
        <v>4</v>
      </c>
      <c r="C42" s="110">
        <v>4.1221465779127238</v>
      </c>
      <c r="D42" s="110">
        <v>4.0692500844920056</v>
      </c>
      <c r="E42" s="53">
        <f t="shared" si="68"/>
        <v>1.616580753730952</v>
      </c>
      <c r="F42" s="32"/>
      <c r="G42" s="90">
        <f t="shared" si="56"/>
        <v>5.8196907134314264</v>
      </c>
      <c r="H42" s="84">
        <f t="shared" si="57"/>
        <v>9.6994845223857116</v>
      </c>
      <c r="I42" s="84">
        <f t="shared" si="58"/>
        <v>19.398969044771423</v>
      </c>
      <c r="J42" s="114">
        <f t="shared" si="8"/>
        <v>27.158556662679992</v>
      </c>
      <c r="K42" s="88">
        <f t="shared" si="30"/>
        <v>38.797938089542846</v>
      </c>
      <c r="L42" s="90">
        <f t="shared" si="59"/>
        <v>3.8797938089542847</v>
      </c>
      <c r="M42" s="84">
        <f t="shared" si="60"/>
        <v>6.466323014923808</v>
      </c>
      <c r="N42" s="84">
        <f t="shared" si="61"/>
        <v>12.932646029847616</v>
      </c>
      <c r="O42" s="114">
        <f t="shared" si="13"/>
        <v>18.10570444178666</v>
      </c>
      <c r="P42" s="88">
        <f t="shared" si="24"/>
        <v>25.865292059695232</v>
      </c>
      <c r="Q42" s="90">
        <f t="shared" si="62"/>
        <v>2.9098453567157132</v>
      </c>
      <c r="R42" s="84">
        <f t="shared" si="63"/>
        <v>4.8497422611928558</v>
      </c>
      <c r="S42" s="84">
        <f t="shared" si="64"/>
        <v>9.6994845223857116</v>
      </c>
      <c r="T42" s="114">
        <f t="shared" si="17"/>
        <v>13.579278331339996</v>
      </c>
      <c r="U42" s="88">
        <f t="shared" si="25"/>
        <v>19.398969044771423</v>
      </c>
      <c r="V42" s="90">
        <f t="shared" si="65"/>
        <v>1.9398969044771424</v>
      </c>
      <c r="W42" s="84">
        <f t="shared" si="66"/>
        <v>3.233161507461904</v>
      </c>
      <c r="X42" s="84">
        <f t="shared" si="67"/>
        <v>6.466323014923808</v>
      </c>
      <c r="Y42" s="114">
        <f t="shared" si="21"/>
        <v>9.05285222089333</v>
      </c>
      <c r="Z42" s="88">
        <f t="shared" si="26"/>
        <v>12.932646029847616</v>
      </c>
    </row>
    <row r="43" spans="1:26" x14ac:dyDescent="0.25">
      <c r="A43" s="171"/>
      <c r="B43" s="130">
        <v>5</v>
      </c>
      <c r="C43" s="110">
        <v>5.1526832223909054</v>
      </c>
      <c r="D43" s="110">
        <v>5.0865626056150068</v>
      </c>
      <c r="E43" s="53">
        <f t="shared" si="68"/>
        <v>1.8073922282301278</v>
      </c>
      <c r="F43" s="32"/>
      <c r="G43" s="90">
        <f t="shared" si="56"/>
        <v>6.5066120216284604</v>
      </c>
      <c r="H43" s="84">
        <f t="shared" si="57"/>
        <v>10.844353369380768</v>
      </c>
      <c r="I43" s="84">
        <f t="shared" si="58"/>
        <v>21.688706738761535</v>
      </c>
      <c r="J43" s="114">
        <f t="shared" si="8"/>
        <v>30.364189434266148</v>
      </c>
      <c r="K43" s="88">
        <f t="shared" si="30"/>
        <v>43.377413477523071</v>
      </c>
      <c r="L43" s="90">
        <f t="shared" si="59"/>
        <v>4.3377413477523064</v>
      </c>
      <c r="M43" s="84">
        <f t="shared" si="60"/>
        <v>7.2295689129205112</v>
      </c>
      <c r="N43" s="84">
        <f t="shared" si="61"/>
        <v>14.459137825841022</v>
      </c>
      <c r="O43" s="114">
        <f t="shared" si="13"/>
        <v>20.242792956177428</v>
      </c>
      <c r="P43" s="88">
        <f t="shared" si="24"/>
        <v>28.918275651682045</v>
      </c>
      <c r="Q43" s="90">
        <f t="shared" si="62"/>
        <v>3.2533060108142302</v>
      </c>
      <c r="R43" s="84">
        <f t="shared" si="63"/>
        <v>5.4221766846903838</v>
      </c>
      <c r="S43" s="84">
        <f t="shared" si="64"/>
        <v>10.844353369380768</v>
      </c>
      <c r="T43" s="114">
        <f t="shared" si="17"/>
        <v>15.182094717133074</v>
      </c>
      <c r="U43" s="88">
        <f t="shared" si="25"/>
        <v>21.688706738761535</v>
      </c>
      <c r="V43" s="90">
        <f t="shared" si="65"/>
        <v>2.1688706738761532</v>
      </c>
      <c r="W43" s="84">
        <f t="shared" si="66"/>
        <v>3.6147844564602556</v>
      </c>
      <c r="X43" s="84">
        <f t="shared" si="67"/>
        <v>7.2295689129205112</v>
      </c>
      <c r="Y43" s="114">
        <f t="shared" si="21"/>
        <v>10.121396478088714</v>
      </c>
      <c r="Z43" s="88">
        <f t="shared" si="26"/>
        <v>14.459137825841022</v>
      </c>
    </row>
    <row r="44" spans="1:26" ht="15.75" thickBot="1" x14ac:dyDescent="0.3">
      <c r="A44" s="171"/>
      <c r="B44" s="130">
        <v>6</v>
      </c>
      <c r="C44" s="110">
        <v>6.1832198668690861</v>
      </c>
      <c r="D44" s="110">
        <v>6.1038751267380089</v>
      </c>
      <c r="E44" s="53">
        <f t="shared" si="68"/>
        <v>1.9798989873223332</v>
      </c>
      <c r="F44" s="32"/>
      <c r="G44" s="91">
        <f t="shared" si="56"/>
        <v>7.1276363543603987</v>
      </c>
      <c r="H44" s="85">
        <f t="shared" si="57"/>
        <v>11.879393923933998</v>
      </c>
      <c r="I44" s="85">
        <f t="shared" si="58"/>
        <v>23.758787847867996</v>
      </c>
      <c r="J44" s="115">
        <f t="shared" si="8"/>
        <v>33.26230298701519</v>
      </c>
      <c r="K44" s="89">
        <f t="shared" si="30"/>
        <v>47.517575695735992</v>
      </c>
      <c r="L44" s="91">
        <f t="shared" si="59"/>
        <v>4.7517575695735994</v>
      </c>
      <c r="M44" s="85">
        <f t="shared" si="60"/>
        <v>7.9195959492893326</v>
      </c>
      <c r="N44" s="85">
        <f t="shared" si="61"/>
        <v>15.839191898578665</v>
      </c>
      <c r="O44" s="115">
        <f t="shared" si="13"/>
        <v>22.17486865801013</v>
      </c>
      <c r="P44" s="89">
        <f t="shared" si="24"/>
        <v>31.678383797157331</v>
      </c>
      <c r="Q44" s="91">
        <f t="shared" si="62"/>
        <v>3.5638181771801993</v>
      </c>
      <c r="R44" s="85">
        <f t="shared" si="63"/>
        <v>5.939696961966999</v>
      </c>
      <c r="S44" s="85">
        <f t="shared" si="64"/>
        <v>11.879393923933998</v>
      </c>
      <c r="T44" s="115">
        <f t="shared" si="17"/>
        <v>16.631151493507595</v>
      </c>
      <c r="U44" s="89">
        <f t="shared" si="25"/>
        <v>23.758787847867996</v>
      </c>
      <c r="V44" s="91">
        <f t="shared" si="65"/>
        <v>2.3758787847867997</v>
      </c>
      <c r="W44" s="85">
        <f t="shared" si="66"/>
        <v>3.9597979746446663</v>
      </c>
      <c r="X44" s="85">
        <f t="shared" si="67"/>
        <v>7.9195959492893326</v>
      </c>
      <c r="Y44" s="115">
        <f t="shared" si="21"/>
        <v>11.087434329005065</v>
      </c>
      <c r="Z44" s="89">
        <f t="shared" si="26"/>
        <v>15.839191898578665</v>
      </c>
    </row>
    <row r="45" spans="1:26" x14ac:dyDescent="0.25">
      <c r="A45" s="173" t="s">
        <v>8</v>
      </c>
      <c r="B45" s="129">
        <v>0.7</v>
      </c>
      <c r="C45" s="109">
        <v>0.72791921780862257</v>
      </c>
      <c r="D45" s="109">
        <v>0.71582859074102978</v>
      </c>
      <c r="E45" s="52">
        <f t="shared" ref="E45:E46" si="69">1.6*SQRT(B45/3)</f>
        <v>0.77287342646343671</v>
      </c>
      <c r="F45" s="35"/>
      <c r="G45" s="94">
        <f>$E$2*K45</f>
        <v>2.7823443352683719</v>
      </c>
      <c r="H45" s="83">
        <f>K45*H$7</f>
        <v>4.6372405587806202</v>
      </c>
      <c r="I45" s="83">
        <f>K45*I$7</f>
        <v>9.2744811175612405</v>
      </c>
      <c r="J45" s="113">
        <f>K45*J$7</f>
        <v>12.984273564585736</v>
      </c>
      <c r="K45" s="93">
        <f t="shared" si="30"/>
        <v>18.548962235122481</v>
      </c>
      <c r="L45" s="94">
        <f>$E$2*P45</f>
        <v>1.8548962235122479</v>
      </c>
      <c r="M45" s="83">
        <f>P45*M$7</f>
        <v>3.0914937058537468</v>
      </c>
      <c r="N45" s="83">
        <f>P45*N$7</f>
        <v>6.1829874117074937</v>
      </c>
      <c r="O45" s="113">
        <f>P45*O$7</f>
        <v>8.6561823763904897</v>
      </c>
      <c r="P45" s="93">
        <f t="shared" si="24"/>
        <v>12.365974823414987</v>
      </c>
      <c r="Q45" s="94">
        <f>$E$2*U45</f>
        <v>1.3911721676341859</v>
      </c>
      <c r="R45" s="83">
        <f>U45*R$7</f>
        <v>2.3186202793903101</v>
      </c>
      <c r="S45" s="83">
        <f>U45*S$7</f>
        <v>4.6372405587806202</v>
      </c>
      <c r="T45" s="113">
        <f>U45*T$7</f>
        <v>6.4921367822928682</v>
      </c>
      <c r="U45" s="93">
        <f t="shared" si="25"/>
        <v>9.2744811175612405</v>
      </c>
      <c r="V45" s="94">
        <f>$E$2*Z45</f>
        <v>0.92744811175612396</v>
      </c>
      <c r="W45" s="83">
        <f>Z45*W$7</f>
        <v>1.5457468529268734</v>
      </c>
      <c r="X45" s="83">
        <f>Z45*X$7</f>
        <v>3.0914937058537468</v>
      </c>
      <c r="Y45" s="113">
        <f>Z45*Y$7</f>
        <v>4.3280911881952449</v>
      </c>
      <c r="Z45" s="93">
        <f t="shared" si="26"/>
        <v>6.1829874117074937</v>
      </c>
    </row>
    <row r="46" spans="1:26" x14ac:dyDescent="0.25">
      <c r="A46" s="174"/>
      <c r="B46" s="130">
        <v>1</v>
      </c>
      <c r="C46" s="110">
        <v>1.039884596869461</v>
      </c>
      <c r="D46" s="110">
        <v>1.0226122724871856</v>
      </c>
      <c r="E46" s="53">
        <f t="shared" si="69"/>
        <v>0.92376043070340119</v>
      </c>
      <c r="F46" s="32"/>
      <c r="G46" s="90">
        <f t="shared" ref="G46:G53" si="70">$E$2*K46</f>
        <v>3.325537550532244</v>
      </c>
      <c r="H46" s="84">
        <f t="shared" ref="H46:H53" si="71">K46*H$7</f>
        <v>5.5425625842204065</v>
      </c>
      <c r="I46" s="84">
        <f t="shared" ref="I46:I53" si="72">K46*I$7</f>
        <v>11.085125168440813</v>
      </c>
      <c r="J46" s="114">
        <f t="shared" si="8"/>
        <v>15.519175235817137</v>
      </c>
      <c r="K46" s="88">
        <f t="shared" si="30"/>
        <v>22.170250336881626</v>
      </c>
      <c r="L46" s="90">
        <f t="shared" ref="L46:L53" si="73">$E$2*P46</f>
        <v>2.2170250336881625</v>
      </c>
      <c r="M46" s="84">
        <f t="shared" ref="M46:M53" si="74">P46*M$7</f>
        <v>3.6950417228136043</v>
      </c>
      <c r="N46" s="84">
        <f t="shared" ref="N46:N53" si="75">P46*N$7</f>
        <v>7.3900834456272086</v>
      </c>
      <c r="O46" s="114">
        <f t="shared" si="13"/>
        <v>10.346116823878091</v>
      </c>
      <c r="P46" s="88">
        <f t="shared" si="24"/>
        <v>14.780166891254417</v>
      </c>
      <c r="Q46" s="90">
        <f t="shared" ref="Q46:Q53" si="76">$E$2*U46</f>
        <v>1.662768775266122</v>
      </c>
      <c r="R46" s="84">
        <f t="shared" ref="R46:R53" si="77">U46*R$7</f>
        <v>2.7712812921102032</v>
      </c>
      <c r="S46" s="84">
        <f t="shared" ref="S46:S53" si="78">U46*S$7</f>
        <v>5.5425625842204065</v>
      </c>
      <c r="T46" s="114">
        <f t="shared" si="17"/>
        <v>7.7595876179085685</v>
      </c>
      <c r="U46" s="88">
        <f t="shared" si="25"/>
        <v>11.085125168440813</v>
      </c>
      <c r="V46" s="90">
        <f t="shared" ref="V46:V53" si="79">$E$2*Z46</f>
        <v>1.1085125168440813</v>
      </c>
      <c r="W46" s="84">
        <f t="shared" ref="W46:W53" si="80">Z46*W$7</f>
        <v>1.8475208614068022</v>
      </c>
      <c r="X46" s="84">
        <f t="shared" ref="X46:X53" si="81">Z46*X$7</f>
        <v>3.6950417228136043</v>
      </c>
      <c r="Y46" s="114">
        <f t="shared" si="21"/>
        <v>5.1730584119390457</v>
      </c>
      <c r="Z46" s="88">
        <f t="shared" si="26"/>
        <v>7.3900834456272086</v>
      </c>
    </row>
    <row r="47" spans="1:26" x14ac:dyDescent="0.25">
      <c r="A47" s="174"/>
      <c r="B47" s="130">
        <v>1.5</v>
      </c>
      <c r="C47" s="110">
        <v>1.5598268953041914</v>
      </c>
      <c r="D47" s="110">
        <v>1.5339184087307782</v>
      </c>
      <c r="E47" s="53">
        <f>1.6*SQRT(B47/3)</f>
        <v>1.1313708498984762</v>
      </c>
      <c r="F47" s="32"/>
      <c r="G47" s="90">
        <f t="shared" si="70"/>
        <v>4.0729350596345144</v>
      </c>
      <c r="H47" s="84">
        <f t="shared" si="71"/>
        <v>6.7882250993908579</v>
      </c>
      <c r="I47" s="84">
        <f t="shared" si="72"/>
        <v>13.576450198781716</v>
      </c>
      <c r="J47" s="114">
        <f t="shared" si="8"/>
        <v>19.007030278294401</v>
      </c>
      <c r="K47" s="88">
        <f t="shared" si="30"/>
        <v>27.152900397563432</v>
      </c>
      <c r="L47" s="90">
        <f t="shared" si="73"/>
        <v>2.7152900397563431</v>
      </c>
      <c r="M47" s="84">
        <f t="shared" si="74"/>
        <v>4.525483399593905</v>
      </c>
      <c r="N47" s="84">
        <f t="shared" si="75"/>
        <v>9.05096679918781</v>
      </c>
      <c r="O47" s="114">
        <f t="shared" si="13"/>
        <v>12.671353518862933</v>
      </c>
      <c r="P47" s="88">
        <f t="shared" si="24"/>
        <v>18.10193359837562</v>
      </c>
      <c r="Q47" s="90">
        <f t="shared" si="76"/>
        <v>2.0364675298172572</v>
      </c>
      <c r="R47" s="84">
        <f t="shared" si="77"/>
        <v>3.394112549695429</v>
      </c>
      <c r="S47" s="84">
        <f t="shared" si="78"/>
        <v>6.7882250993908579</v>
      </c>
      <c r="T47" s="114">
        <f t="shared" si="17"/>
        <v>9.5035151391472006</v>
      </c>
      <c r="U47" s="88">
        <f t="shared" si="25"/>
        <v>13.576450198781716</v>
      </c>
      <c r="V47" s="90">
        <f t="shared" si="79"/>
        <v>1.3576450198781715</v>
      </c>
      <c r="W47" s="84">
        <f t="shared" si="80"/>
        <v>2.2627416997969525</v>
      </c>
      <c r="X47" s="84">
        <f t="shared" si="81"/>
        <v>4.525483399593905</v>
      </c>
      <c r="Y47" s="114">
        <f t="shared" si="21"/>
        <v>6.3356767594314665</v>
      </c>
      <c r="Z47" s="88">
        <f t="shared" si="26"/>
        <v>9.05096679918781</v>
      </c>
    </row>
    <row r="48" spans="1:26" x14ac:dyDescent="0.25">
      <c r="A48" s="174"/>
      <c r="B48" s="130">
        <v>2</v>
      </c>
      <c r="C48" s="110">
        <v>2.079769193738922</v>
      </c>
      <c r="D48" s="110">
        <v>2.0452245449743711</v>
      </c>
      <c r="E48" s="53">
        <f t="shared" ref="E48:E53" si="82">1.6*SQRT(B48/3)</f>
        <v>1.3063945294843617</v>
      </c>
      <c r="F48" s="32"/>
      <c r="G48" s="90">
        <f t="shared" si="70"/>
        <v>4.7030203061437028</v>
      </c>
      <c r="H48" s="84">
        <f t="shared" si="71"/>
        <v>7.8383671769061714</v>
      </c>
      <c r="I48" s="84">
        <f t="shared" si="72"/>
        <v>15.676734353812343</v>
      </c>
      <c r="J48" s="114">
        <f t="shared" si="8"/>
        <v>21.94742809533728</v>
      </c>
      <c r="K48" s="88">
        <f t="shared" si="30"/>
        <v>31.353468707624685</v>
      </c>
      <c r="L48" s="90">
        <f t="shared" si="73"/>
        <v>3.1353468707624681</v>
      </c>
      <c r="M48" s="84">
        <f t="shared" si="74"/>
        <v>5.225578117937447</v>
      </c>
      <c r="N48" s="84">
        <f t="shared" si="75"/>
        <v>10.451156235874894</v>
      </c>
      <c r="O48" s="114">
        <f t="shared" si="13"/>
        <v>14.631618730224851</v>
      </c>
      <c r="P48" s="88">
        <f t="shared" si="24"/>
        <v>20.902312471749788</v>
      </c>
      <c r="Q48" s="90">
        <f t="shared" si="76"/>
        <v>2.3515101530718514</v>
      </c>
      <c r="R48" s="84">
        <f t="shared" si="77"/>
        <v>3.9191835884530857</v>
      </c>
      <c r="S48" s="84">
        <f t="shared" si="78"/>
        <v>7.8383671769061714</v>
      </c>
      <c r="T48" s="114">
        <f t="shared" si="17"/>
        <v>10.97371404766864</v>
      </c>
      <c r="U48" s="88">
        <f t="shared" si="25"/>
        <v>15.676734353812343</v>
      </c>
      <c r="V48" s="90">
        <f t="shared" si="79"/>
        <v>1.567673435381234</v>
      </c>
      <c r="W48" s="84">
        <f t="shared" si="80"/>
        <v>2.6127890589687235</v>
      </c>
      <c r="X48" s="84">
        <f t="shared" si="81"/>
        <v>5.225578117937447</v>
      </c>
      <c r="Y48" s="114">
        <f t="shared" si="21"/>
        <v>7.3158093651124254</v>
      </c>
      <c r="Z48" s="88">
        <f t="shared" si="26"/>
        <v>10.451156235874894</v>
      </c>
    </row>
    <row r="49" spans="1:26" x14ac:dyDescent="0.25">
      <c r="A49" s="174"/>
      <c r="B49" s="130">
        <v>2.5</v>
      </c>
      <c r="C49" s="110">
        <v>2.5997114921736522</v>
      </c>
      <c r="D49" s="110">
        <v>2.5565306812179638</v>
      </c>
      <c r="E49" s="53">
        <f t="shared" si="82"/>
        <v>1.4605934866804431</v>
      </c>
      <c r="F49" s="32"/>
      <c r="G49" s="90">
        <f t="shared" si="70"/>
        <v>5.2581365520495948</v>
      </c>
      <c r="H49" s="84">
        <f t="shared" si="71"/>
        <v>8.763560920082659</v>
      </c>
      <c r="I49" s="84">
        <f t="shared" si="72"/>
        <v>17.527121840165318</v>
      </c>
      <c r="J49" s="114">
        <f t="shared" si="8"/>
        <v>24.537970576231444</v>
      </c>
      <c r="K49" s="88">
        <f t="shared" si="30"/>
        <v>35.054243680330636</v>
      </c>
      <c r="L49" s="90">
        <f t="shared" si="73"/>
        <v>3.5054243680330632</v>
      </c>
      <c r="M49" s="84">
        <f t="shared" si="74"/>
        <v>5.8423739467217723</v>
      </c>
      <c r="N49" s="84">
        <f t="shared" si="75"/>
        <v>11.684747893443545</v>
      </c>
      <c r="O49" s="114">
        <f t="shared" si="13"/>
        <v>16.358647050820963</v>
      </c>
      <c r="P49" s="88">
        <f t="shared" si="24"/>
        <v>23.369495786887089</v>
      </c>
      <c r="Q49" s="90">
        <f t="shared" si="76"/>
        <v>2.6290682760247974</v>
      </c>
      <c r="R49" s="84">
        <f t="shared" si="77"/>
        <v>4.3817804600413295</v>
      </c>
      <c r="S49" s="84">
        <f t="shared" si="78"/>
        <v>8.763560920082659</v>
      </c>
      <c r="T49" s="114">
        <f t="shared" si="17"/>
        <v>12.268985288115722</v>
      </c>
      <c r="U49" s="88">
        <f t="shared" si="25"/>
        <v>17.527121840165318</v>
      </c>
      <c r="V49" s="90">
        <f t="shared" si="79"/>
        <v>1.7527121840165316</v>
      </c>
      <c r="W49" s="84">
        <f t="shared" si="80"/>
        <v>2.9211869733608862</v>
      </c>
      <c r="X49" s="84">
        <f t="shared" si="81"/>
        <v>5.8423739467217723</v>
      </c>
      <c r="Y49" s="114">
        <f t="shared" si="21"/>
        <v>8.1793235254104815</v>
      </c>
      <c r="Z49" s="88">
        <f t="shared" si="26"/>
        <v>11.684747893443545</v>
      </c>
    </row>
    <row r="50" spans="1:26" x14ac:dyDescent="0.25">
      <c r="A50" s="174"/>
      <c r="B50" s="130">
        <v>3</v>
      </c>
      <c r="C50" s="110">
        <v>3.1196537906083828</v>
      </c>
      <c r="D50" s="110">
        <v>3.0678368174615565</v>
      </c>
      <c r="E50" s="53">
        <f t="shared" si="82"/>
        <v>1.6</v>
      </c>
      <c r="F50" s="32"/>
      <c r="G50" s="90">
        <f t="shared" si="70"/>
        <v>5.76</v>
      </c>
      <c r="H50" s="84">
        <f t="shared" si="71"/>
        <v>9.6</v>
      </c>
      <c r="I50" s="84">
        <f t="shared" si="72"/>
        <v>19.2</v>
      </c>
      <c r="J50" s="114">
        <f t="shared" si="8"/>
        <v>26.88</v>
      </c>
      <c r="K50" s="88">
        <f t="shared" si="30"/>
        <v>38.4</v>
      </c>
      <c r="L50" s="90">
        <f t="shared" si="73"/>
        <v>3.84</v>
      </c>
      <c r="M50" s="84">
        <f t="shared" si="74"/>
        <v>6.4</v>
      </c>
      <c r="N50" s="84">
        <f t="shared" si="75"/>
        <v>12.8</v>
      </c>
      <c r="O50" s="114">
        <f t="shared" si="13"/>
        <v>17.919999999999998</v>
      </c>
      <c r="P50" s="88">
        <f t="shared" si="24"/>
        <v>25.6</v>
      </c>
      <c r="Q50" s="90">
        <f t="shared" si="76"/>
        <v>2.88</v>
      </c>
      <c r="R50" s="84">
        <f t="shared" si="77"/>
        <v>4.8</v>
      </c>
      <c r="S50" s="84">
        <f t="shared" si="78"/>
        <v>9.6</v>
      </c>
      <c r="T50" s="114">
        <f t="shared" si="17"/>
        <v>13.44</v>
      </c>
      <c r="U50" s="88">
        <f t="shared" si="25"/>
        <v>19.2</v>
      </c>
      <c r="V50" s="90">
        <f t="shared" si="79"/>
        <v>1.92</v>
      </c>
      <c r="W50" s="84">
        <f t="shared" si="80"/>
        <v>3.2</v>
      </c>
      <c r="X50" s="84">
        <f t="shared" si="81"/>
        <v>6.4</v>
      </c>
      <c r="Y50" s="114">
        <f t="shared" si="21"/>
        <v>8.9599999999999991</v>
      </c>
      <c r="Z50" s="88">
        <f t="shared" si="26"/>
        <v>12.8</v>
      </c>
    </row>
    <row r="51" spans="1:26" x14ac:dyDescent="0.25">
      <c r="A51" s="174"/>
      <c r="B51" s="130">
        <v>4</v>
      </c>
      <c r="C51" s="110">
        <v>4.159538387477844</v>
      </c>
      <c r="D51" s="110">
        <v>4.0904490899487422</v>
      </c>
      <c r="E51" s="53">
        <f t="shared" si="82"/>
        <v>1.8475208614068024</v>
      </c>
      <c r="F51" s="32"/>
      <c r="G51" s="90">
        <f t="shared" si="70"/>
        <v>6.651075101064488</v>
      </c>
      <c r="H51" s="84">
        <f t="shared" si="71"/>
        <v>11.085125168440813</v>
      </c>
      <c r="I51" s="84">
        <f t="shared" si="72"/>
        <v>22.170250336881626</v>
      </c>
      <c r="J51" s="114">
        <f t="shared" si="8"/>
        <v>31.038350471634274</v>
      </c>
      <c r="K51" s="88">
        <f t="shared" si="30"/>
        <v>44.340500673763252</v>
      </c>
      <c r="L51" s="90">
        <f t="shared" si="73"/>
        <v>4.434050067376325</v>
      </c>
      <c r="M51" s="84">
        <f t="shared" si="74"/>
        <v>7.3900834456272086</v>
      </c>
      <c r="N51" s="84">
        <f t="shared" si="75"/>
        <v>14.780166891254417</v>
      </c>
      <c r="O51" s="114">
        <f t="shared" si="13"/>
        <v>20.692233647756183</v>
      </c>
      <c r="P51" s="88">
        <f t="shared" si="24"/>
        <v>29.560333782508835</v>
      </c>
      <c r="Q51" s="90">
        <f t="shared" si="76"/>
        <v>3.325537550532244</v>
      </c>
      <c r="R51" s="84">
        <f t="shared" si="77"/>
        <v>5.5425625842204065</v>
      </c>
      <c r="S51" s="84">
        <f t="shared" si="78"/>
        <v>11.085125168440813</v>
      </c>
      <c r="T51" s="114">
        <f t="shared" si="17"/>
        <v>15.519175235817137</v>
      </c>
      <c r="U51" s="88">
        <f t="shared" si="25"/>
        <v>22.170250336881626</v>
      </c>
      <c r="V51" s="90">
        <f t="shared" si="79"/>
        <v>2.2170250336881625</v>
      </c>
      <c r="W51" s="84">
        <f t="shared" si="80"/>
        <v>3.6950417228136043</v>
      </c>
      <c r="X51" s="84">
        <f t="shared" si="81"/>
        <v>7.3900834456272086</v>
      </c>
      <c r="Y51" s="114">
        <f t="shared" si="21"/>
        <v>10.346116823878091</v>
      </c>
      <c r="Z51" s="88">
        <f t="shared" si="26"/>
        <v>14.780166891254417</v>
      </c>
    </row>
    <row r="52" spans="1:26" x14ac:dyDescent="0.25">
      <c r="A52" s="174"/>
      <c r="B52" s="130">
        <v>5</v>
      </c>
      <c r="C52" s="110">
        <v>5.1994229843473043</v>
      </c>
      <c r="D52" s="110">
        <v>5.1130613624359276</v>
      </c>
      <c r="E52" s="53">
        <f t="shared" si="82"/>
        <v>2.0655911179772892</v>
      </c>
      <c r="F52" s="32"/>
      <c r="G52" s="90">
        <f t="shared" si="70"/>
        <v>7.4361280247182417</v>
      </c>
      <c r="H52" s="84">
        <f t="shared" si="71"/>
        <v>12.393546707863736</v>
      </c>
      <c r="I52" s="84">
        <f t="shared" si="72"/>
        <v>24.787093415727472</v>
      </c>
      <c r="J52" s="114">
        <f t="shared" si="8"/>
        <v>34.701930782018458</v>
      </c>
      <c r="K52" s="88">
        <f t="shared" si="30"/>
        <v>49.574186831454945</v>
      </c>
      <c r="L52" s="90">
        <f t="shared" si="73"/>
        <v>4.9574186831454936</v>
      </c>
      <c r="M52" s="84">
        <f t="shared" si="74"/>
        <v>8.2623644719091569</v>
      </c>
      <c r="N52" s="84">
        <f t="shared" si="75"/>
        <v>16.524728943818314</v>
      </c>
      <c r="O52" s="114">
        <f t="shared" si="13"/>
        <v>23.134620521345639</v>
      </c>
      <c r="P52" s="88">
        <f t="shared" si="24"/>
        <v>33.049457887636628</v>
      </c>
      <c r="Q52" s="90">
        <f t="shared" si="76"/>
        <v>3.7180640123591209</v>
      </c>
      <c r="R52" s="84">
        <f t="shared" si="77"/>
        <v>6.1967733539318681</v>
      </c>
      <c r="S52" s="84">
        <f t="shared" si="78"/>
        <v>12.393546707863736</v>
      </c>
      <c r="T52" s="114">
        <f t="shared" si="17"/>
        <v>17.350965391009229</v>
      </c>
      <c r="U52" s="88">
        <f t="shared" si="25"/>
        <v>24.787093415727472</v>
      </c>
      <c r="V52" s="90">
        <f t="shared" si="79"/>
        <v>2.4787093415727468</v>
      </c>
      <c r="W52" s="84">
        <f t="shared" si="80"/>
        <v>4.1311822359545785</v>
      </c>
      <c r="X52" s="84">
        <f t="shared" si="81"/>
        <v>8.2623644719091569</v>
      </c>
      <c r="Y52" s="114">
        <f t="shared" si="21"/>
        <v>11.567310260672819</v>
      </c>
      <c r="Z52" s="88">
        <f t="shared" si="26"/>
        <v>16.524728943818314</v>
      </c>
    </row>
    <row r="53" spans="1:26" ht="15.75" thickBot="1" x14ac:dyDescent="0.3">
      <c r="A53" s="175"/>
      <c r="B53" s="131">
        <v>6</v>
      </c>
      <c r="C53" s="111">
        <v>6.2393075812167655</v>
      </c>
      <c r="D53" s="111">
        <v>6.1356736349231129</v>
      </c>
      <c r="E53" s="54">
        <f t="shared" si="82"/>
        <v>2.2627416997969525</v>
      </c>
      <c r="F53" s="34"/>
      <c r="G53" s="91">
        <f t="shared" si="70"/>
        <v>8.1458701192690288</v>
      </c>
      <c r="H53" s="85">
        <f t="shared" si="71"/>
        <v>13.576450198781716</v>
      </c>
      <c r="I53" s="85">
        <f t="shared" si="72"/>
        <v>27.152900397563432</v>
      </c>
      <c r="J53" s="115">
        <f t="shared" si="8"/>
        <v>38.014060556588802</v>
      </c>
      <c r="K53" s="89">
        <f t="shared" si="30"/>
        <v>54.305800795126864</v>
      </c>
      <c r="L53" s="91">
        <f t="shared" si="73"/>
        <v>5.4305800795126862</v>
      </c>
      <c r="M53" s="85">
        <f t="shared" si="74"/>
        <v>9.05096679918781</v>
      </c>
      <c r="N53" s="85">
        <f t="shared" si="75"/>
        <v>18.10193359837562</v>
      </c>
      <c r="O53" s="115">
        <f t="shared" si="13"/>
        <v>25.342707037725866</v>
      </c>
      <c r="P53" s="89">
        <f t="shared" si="24"/>
        <v>36.20386719675124</v>
      </c>
      <c r="Q53" s="91">
        <f t="shared" si="76"/>
        <v>4.0729350596345144</v>
      </c>
      <c r="R53" s="85">
        <f t="shared" si="77"/>
        <v>6.7882250993908579</v>
      </c>
      <c r="S53" s="85">
        <f t="shared" si="78"/>
        <v>13.576450198781716</v>
      </c>
      <c r="T53" s="115">
        <f t="shared" si="17"/>
        <v>19.007030278294401</v>
      </c>
      <c r="U53" s="89">
        <f t="shared" si="25"/>
        <v>27.152900397563432</v>
      </c>
      <c r="V53" s="91">
        <f t="shared" si="79"/>
        <v>2.7152900397563431</v>
      </c>
      <c r="W53" s="85">
        <f t="shared" si="80"/>
        <v>4.525483399593905</v>
      </c>
      <c r="X53" s="85">
        <f t="shared" si="81"/>
        <v>9.05096679918781</v>
      </c>
      <c r="Y53" s="115">
        <f t="shared" si="21"/>
        <v>12.671353518862933</v>
      </c>
      <c r="Z53" s="89">
        <f t="shared" si="26"/>
        <v>18.10193359837562</v>
      </c>
    </row>
    <row r="54" spans="1:26" x14ac:dyDescent="0.25">
      <c r="A54" s="172" t="s">
        <v>9</v>
      </c>
      <c r="B54" s="130">
        <v>0.7</v>
      </c>
      <c r="C54" s="110">
        <v>0.74362377782597278</v>
      </c>
      <c r="D54" s="110">
        <v>0.72473217303285908</v>
      </c>
      <c r="E54" s="53">
        <f t="shared" ref="E54:E55" si="83">2*SQRT(B54/3)</f>
        <v>0.96609178307929588</v>
      </c>
      <c r="F54" s="32"/>
      <c r="G54" s="94">
        <f>$E$2*K54</f>
        <v>3.4779304190854652</v>
      </c>
      <c r="H54" s="83">
        <f>K54*H$7</f>
        <v>5.7965506984757758</v>
      </c>
      <c r="I54" s="83">
        <f>K54*I$7</f>
        <v>11.593101396951552</v>
      </c>
      <c r="J54" s="113">
        <f>K54*J$7</f>
        <v>16.230341955732172</v>
      </c>
      <c r="K54" s="93">
        <f t="shared" si="30"/>
        <v>23.186202793903103</v>
      </c>
      <c r="L54" s="94">
        <f>$E$2*P54</f>
        <v>2.3186202793903101</v>
      </c>
      <c r="M54" s="83">
        <f>P54*M$7</f>
        <v>3.864367132317184</v>
      </c>
      <c r="N54" s="83">
        <f>P54*N$7</f>
        <v>7.728734264634368</v>
      </c>
      <c r="O54" s="113">
        <f>P54*O$7</f>
        <v>10.820227970488114</v>
      </c>
      <c r="P54" s="93">
        <f t="shared" si="24"/>
        <v>15.457468529268736</v>
      </c>
      <c r="Q54" s="94">
        <f>$E$2*U54</f>
        <v>1.7389652095427326</v>
      </c>
      <c r="R54" s="83">
        <f>U54*R$7</f>
        <v>2.8982753492378879</v>
      </c>
      <c r="S54" s="83">
        <f>U54*S$7</f>
        <v>5.7965506984757758</v>
      </c>
      <c r="T54" s="113">
        <f>U54*T$7</f>
        <v>8.1151709778660859</v>
      </c>
      <c r="U54" s="93">
        <f t="shared" si="25"/>
        <v>11.593101396951552</v>
      </c>
      <c r="V54" s="94">
        <f>$E$2*Z54</f>
        <v>1.1593101396951551</v>
      </c>
      <c r="W54" s="83">
        <f>Z54*W$7</f>
        <v>1.932183566158592</v>
      </c>
      <c r="X54" s="83">
        <f>Z54*X$7</f>
        <v>3.864367132317184</v>
      </c>
      <c r="Y54" s="113">
        <f>Z54*Y$7</f>
        <v>5.410113985244057</v>
      </c>
      <c r="Z54" s="93">
        <f t="shared" si="26"/>
        <v>7.728734264634368</v>
      </c>
    </row>
    <row r="55" spans="1:26" x14ac:dyDescent="0.25">
      <c r="A55" s="172"/>
      <c r="B55" s="130">
        <v>1</v>
      </c>
      <c r="C55" s="110">
        <v>1.0623196826085326</v>
      </c>
      <c r="D55" s="110">
        <v>1.0353316757612274</v>
      </c>
      <c r="E55" s="53">
        <f t="shared" si="83"/>
        <v>1.1547005383792515</v>
      </c>
      <c r="F55" s="32"/>
      <c r="G55" s="90">
        <f t="shared" ref="G55:G62" si="84">$E$2*K55</f>
        <v>4.1569219381653051</v>
      </c>
      <c r="H55" s="84">
        <f t="shared" ref="H55:H62" si="85">K55*H$7</f>
        <v>6.9282032302755088</v>
      </c>
      <c r="I55" s="84">
        <f t="shared" ref="I55:I62" si="86">K55*I$7</f>
        <v>13.856406460551018</v>
      </c>
      <c r="J55" s="114">
        <f t="shared" si="8"/>
        <v>19.398969044771423</v>
      </c>
      <c r="K55" s="88">
        <f t="shared" si="30"/>
        <v>27.712812921102035</v>
      </c>
      <c r="L55" s="90">
        <f t="shared" ref="L55:L62" si="87">$E$2*P55</f>
        <v>2.7712812921102032</v>
      </c>
      <c r="M55" s="84">
        <f t="shared" ref="M55:M62" si="88">P55*M$7</f>
        <v>4.6188021535170058</v>
      </c>
      <c r="N55" s="84">
        <f t="shared" ref="N55:N62" si="89">P55*N$7</f>
        <v>9.2376043070340117</v>
      </c>
      <c r="O55" s="114">
        <f t="shared" si="13"/>
        <v>12.932646029847616</v>
      </c>
      <c r="P55" s="88">
        <f t="shared" si="24"/>
        <v>18.475208614068023</v>
      </c>
      <c r="Q55" s="90">
        <f t="shared" ref="Q55:Q62" si="90">$E$2*U55</f>
        <v>2.0784609690826525</v>
      </c>
      <c r="R55" s="84">
        <f t="shared" ref="R55:R62" si="91">U55*R$7</f>
        <v>3.4641016151377544</v>
      </c>
      <c r="S55" s="84">
        <f t="shared" ref="S55:S62" si="92">U55*S$7</f>
        <v>6.9282032302755088</v>
      </c>
      <c r="T55" s="114">
        <f t="shared" si="17"/>
        <v>9.6994845223857116</v>
      </c>
      <c r="U55" s="88">
        <f t="shared" si="25"/>
        <v>13.856406460551018</v>
      </c>
      <c r="V55" s="90">
        <f t="shared" ref="V55:V62" si="93">$E$2*Z55</f>
        <v>1.3856406460551016</v>
      </c>
      <c r="W55" s="84">
        <f t="shared" ref="W55:W62" si="94">Z55*W$7</f>
        <v>2.3094010767585029</v>
      </c>
      <c r="X55" s="84">
        <f t="shared" ref="X55:X62" si="95">Z55*X$7</f>
        <v>4.6188021535170058</v>
      </c>
      <c r="Y55" s="114">
        <f t="shared" si="21"/>
        <v>6.466323014923808</v>
      </c>
      <c r="Z55" s="88">
        <f t="shared" si="26"/>
        <v>9.2376043070340117</v>
      </c>
    </row>
    <row r="56" spans="1:26" x14ac:dyDescent="0.25">
      <c r="A56" s="172"/>
      <c r="B56" s="130">
        <v>1.5</v>
      </c>
      <c r="C56" s="110">
        <v>1.593479523912799</v>
      </c>
      <c r="D56" s="110">
        <v>1.552997513641841</v>
      </c>
      <c r="E56" s="53">
        <f>2*SQRT(B56/3)</f>
        <v>1.4142135623730951</v>
      </c>
      <c r="F56" s="32"/>
      <c r="G56" s="90">
        <f t="shared" si="84"/>
        <v>5.0911688245431428</v>
      </c>
      <c r="H56" s="84">
        <f t="shared" si="85"/>
        <v>8.4852813742385713</v>
      </c>
      <c r="I56" s="84">
        <f t="shared" si="86"/>
        <v>16.970562748477143</v>
      </c>
      <c r="J56" s="114">
        <f t="shared" si="8"/>
        <v>23.758787847868</v>
      </c>
      <c r="K56" s="88">
        <f t="shared" si="30"/>
        <v>33.941125496954285</v>
      </c>
      <c r="L56" s="90">
        <f t="shared" si="87"/>
        <v>3.3941125496954281</v>
      </c>
      <c r="M56" s="84">
        <f t="shared" si="88"/>
        <v>5.6568542494923806</v>
      </c>
      <c r="N56" s="84">
        <f t="shared" si="89"/>
        <v>11.313708498984761</v>
      </c>
      <c r="O56" s="114">
        <f t="shared" si="13"/>
        <v>15.839191898578665</v>
      </c>
      <c r="P56" s="88">
        <f t="shared" si="24"/>
        <v>22.627416997969522</v>
      </c>
      <c r="Q56" s="90">
        <f t="shared" si="90"/>
        <v>2.5455844122715714</v>
      </c>
      <c r="R56" s="84">
        <f t="shared" si="91"/>
        <v>4.2426406871192857</v>
      </c>
      <c r="S56" s="84">
        <f t="shared" si="92"/>
        <v>8.4852813742385713</v>
      </c>
      <c r="T56" s="114">
        <f t="shared" si="17"/>
        <v>11.879393923934</v>
      </c>
      <c r="U56" s="88">
        <f t="shared" si="25"/>
        <v>16.970562748477143</v>
      </c>
      <c r="V56" s="90">
        <f t="shared" si="93"/>
        <v>1.697056274847714</v>
      </c>
      <c r="W56" s="84">
        <f t="shared" si="94"/>
        <v>2.8284271247461903</v>
      </c>
      <c r="X56" s="84">
        <f t="shared" si="95"/>
        <v>5.6568542494923806</v>
      </c>
      <c r="Y56" s="114">
        <f t="shared" si="21"/>
        <v>7.9195959492893326</v>
      </c>
      <c r="Z56" s="88">
        <f t="shared" si="26"/>
        <v>11.313708498984761</v>
      </c>
    </row>
    <row r="57" spans="1:26" x14ac:dyDescent="0.25">
      <c r="A57" s="172"/>
      <c r="B57" s="130">
        <v>2</v>
      </c>
      <c r="C57" s="110">
        <v>2.1246393652170652</v>
      </c>
      <c r="D57" s="110">
        <v>2.0706633515224548</v>
      </c>
      <c r="E57" s="53">
        <f t="shared" ref="E57:E62" si="96">2*SQRT(B57/3)</f>
        <v>1.6329931618554521</v>
      </c>
      <c r="F57" s="32"/>
      <c r="G57" s="90">
        <f t="shared" si="84"/>
        <v>5.8787753826796276</v>
      </c>
      <c r="H57" s="84">
        <f t="shared" si="85"/>
        <v>9.7979589711327133</v>
      </c>
      <c r="I57" s="84">
        <f t="shared" si="86"/>
        <v>19.595917942265427</v>
      </c>
      <c r="J57" s="114">
        <f t="shared" si="8"/>
        <v>27.434285119171594</v>
      </c>
      <c r="K57" s="88">
        <f t="shared" si="30"/>
        <v>39.191835884530853</v>
      </c>
      <c r="L57" s="90">
        <f t="shared" si="87"/>
        <v>3.9191835884530848</v>
      </c>
      <c r="M57" s="84">
        <f t="shared" si="88"/>
        <v>6.5319726474218083</v>
      </c>
      <c r="N57" s="84">
        <f t="shared" si="89"/>
        <v>13.063945294843617</v>
      </c>
      <c r="O57" s="114">
        <f t="shared" si="13"/>
        <v>18.289523412781062</v>
      </c>
      <c r="P57" s="88">
        <f t="shared" si="24"/>
        <v>26.127890589687233</v>
      </c>
      <c r="Q57" s="90">
        <f t="shared" si="90"/>
        <v>2.9393876913398138</v>
      </c>
      <c r="R57" s="84">
        <f t="shared" si="91"/>
        <v>4.8989794855663567</v>
      </c>
      <c r="S57" s="84">
        <f t="shared" si="92"/>
        <v>9.7979589711327133</v>
      </c>
      <c r="T57" s="114">
        <f t="shared" si="17"/>
        <v>13.717142559585797</v>
      </c>
      <c r="U57" s="88">
        <f t="shared" si="25"/>
        <v>19.595917942265427</v>
      </c>
      <c r="V57" s="90">
        <f t="shared" si="93"/>
        <v>1.9595917942265424</v>
      </c>
      <c r="W57" s="84">
        <f t="shared" si="94"/>
        <v>3.2659863237109041</v>
      </c>
      <c r="X57" s="84">
        <f t="shared" si="95"/>
        <v>6.5319726474218083</v>
      </c>
      <c r="Y57" s="114">
        <f t="shared" si="21"/>
        <v>9.1447617063905309</v>
      </c>
      <c r="Z57" s="88">
        <f t="shared" si="26"/>
        <v>13.063945294843617</v>
      </c>
    </row>
    <row r="58" spans="1:26" x14ac:dyDescent="0.25">
      <c r="A58" s="172"/>
      <c r="B58" s="130">
        <v>2.5</v>
      </c>
      <c r="C58" s="110">
        <v>2.6557992065213316</v>
      </c>
      <c r="D58" s="110">
        <v>2.5883291894030682</v>
      </c>
      <c r="E58" s="53">
        <f t="shared" si="96"/>
        <v>1.8257418583505538</v>
      </c>
      <c r="F58" s="32"/>
      <c r="G58" s="90">
        <f t="shared" si="84"/>
        <v>6.5726706900619929</v>
      </c>
      <c r="H58" s="84">
        <f t="shared" si="85"/>
        <v>10.954451150103322</v>
      </c>
      <c r="I58" s="84">
        <f t="shared" si="86"/>
        <v>21.908902300206645</v>
      </c>
      <c r="J58" s="114">
        <f t="shared" si="8"/>
        <v>30.672463220289302</v>
      </c>
      <c r="K58" s="88">
        <f t="shared" si="30"/>
        <v>43.81780460041329</v>
      </c>
      <c r="L58" s="90">
        <f t="shared" si="87"/>
        <v>4.3817804600413286</v>
      </c>
      <c r="M58" s="84">
        <f t="shared" si="88"/>
        <v>7.3029674334022152</v>
      </c>
      <c r="N58" s="84">
        <f t="shared" si="89"/>
        <v>14.60593486680443</v>
      </c>
      <c r="O58" s="114">
        <f t="shared" si="13"/>
        <v>20.4483088135262</v>
      </c>
      <c r="P58" s="88">
        <f t="shared" si="24"/>
        <v>29.211869733608861</v>
      </c>
      <c r="Q58" s="90">
        <f t="shared" si="90"/>
        <v>3.2863353450309964</v>
      </c>
      <c r="R58" s="84">
        <f t="shared" si="91"/>
        <v>5.4772255750516612</v>
      </c>
      <c r="S58" s="84">
        <f t="shared" si="92"/>
        <v>10.954451150103322</v>
      </c>
      <c r="T58" s="114">
        <f t="shared" si="17"/>
        <v>15.336231610144651</v>
      </c>
      <c r="U58" s="88">
        <f t="shared" si="25"/>
        <v>21.908902300206645</v>
      </c>
      <c r="V58" s="90">
        <f t="shared" si="93"/>
        <v>2.1908902300206643</v>
      </c>
      <c r="W58" s="84">
        <f t="shared" si="94"/>
        <v>3.6514837167011076</v>
      </c>
      <c r="X58" s="84">
        <f t="shared" si="95"/>
        <v>7.3029674334022152</v>
      </c>
      <c r="Y58" s="114">
        <f t="shared" si="21"/>
        <v>10.2241544067631</v>
      </c>
      <c r="Z58" s="88">
        <f t="shared" si="26"/>
        <v>14.60593486680443</v>
      </c>
    </row>
    <row r="59" spans="1:26" x14ac:dyDescent="0.25">
      <c r="A59" s="172"/>
      <c r="B59" s="130">
        <v>3</v>
      </c>
      <c r="C59" s="110">
        <v>3.186959047825598</v>
      </c>
      <c r="D59" s="110">
        <v>3.105995027283682</v>
      </c>
      <c r="E59" s="53">
        <f t="shared" si="96"/>
        <v>2</v>
      </c>
      <c r="F59" s="32"/>
      <c r="G59" s="90">
        <f t="shared" si="84"/>
        <v>7.1999999999999993</v>
      </c>
      <c r="H59" s="84">
        <f t="shared" si="85"/>
        <v>12</v>
      </c>
      <c r="I59" s="84">
        <f t="shared" si="86"/>
        <v>24</v>
      </c>
      <c r="J59" s="114">
        <f t="shared" si="8"/>
        <v>33.599999999999994</v>
      </c>
      <c r="K59" s="88">
        <f t="shared" si="30"/>
        <v>48</v>
      </c>
      <c r="L59" s="90">
        <f t="shared" si="87"/>
        <v>4.8</v>
      </c>
      <c r="M59" s="84">
        <f t="shared" si="88"/>
        <v>8</v>
      </c>
      <c r="N59" s="84">
        <f t="shared" si="89"/>
        <v>16</v>
      </c>
      <c r="O59" s="114">
        <f t="shared" si="13"/>
        <v>22.4</v>
      </c>
      <c r="P59" s="88">
        <f t="shared" si="24"/>
        <v>32</v>
      </c>
      <c r="Q59" s="90">
        <f t="shared" si="90"/>
        <v>3.5999999999999996</v>
      </c>
      <c r="R59" s="84">
        <f t="shared" si="91"/>
        <v>6</v>
      </c>
      <c r="S59" s="84">
        <f t="shared" si="92"/>
        <v>12</v>
      </c>
      <c r="T59" s="114">
        <f t="shared" si="17"/>
        <v>16.799999999999997</v>
      </c>
      <c r="U59" s="88">
        <f t="shared" si="25"/>
        <v>24</v>
      </c>
      <c r="V59" s="90">
        <f t="shared" si="93"/>
        <v>2.4</v>
      </c>
      <c r="W59" s="84">
        <f t="shared" si="94"/>
        <v>4</v>
      </c>
      <c r="X59" s="84">
        <f t="shared" si="95"/>
        <v>8</v>
      </c>
      <c r="Y59" s="114">
        <f t="shared" si="21"/>
        <v>11.2</v>
      </c>
      <c r="Z59" s="88">
        <f t="shared" si="26"/>
        <v>16</v>
      </c>
    </row>
    <row r="60" spans="1:26" x14ac:dyDescent="0.25">
      <c r="A60" s="172"/>
      <c r="B60" s="130">
        <v>4</v>
      </c>
      <c r="C60" s="110">
        <v>4.2492787304341304</v>
      </c>
      <c r="D60" s="110">
        <v>4.1413267030449097</v>
      </c>
      <c r="E60" s="53">
        <f t="shared" si="96"/>
        <v>2.3094010767585029</v>
      </c>
      <c r="F60" s="32"/>
      <c r="G60" s="90">
        <f t="shared" si="84"/>
        <v>8.3138438763306102</v>
      </c>
      <c r="H60" s="84">
        <f t="shared" si="85"/>
        <v>13.856406460551018</v>
      </c>
      <c r="I60" s="84">
        <f t="shared" si="86"/>
        <v>27.712812921102035</v>
      </c>
      <c r="J60" s="114">
        <f t="shared" si="8"/>
        <v>38.797938089542846</v>
      </c>
      <c r="K60" s="88">
        <f t="shared" si="30"/>
        <v>55.42562584220407</v>
      </c>
      <c r="L60" s="90">
        <f t="shared" si="87"/>
        <v>5.5425625842204065</v>
      </c>
      <c r="M60" s="84">
        <f t="shared" si="88"/>
        <v>9.2376043070340117</v>
      </c>
      <c r="N60" s="84">
        <f t="shared" si="89"/>
        <v>18.475208614068023</v>
      </c>
      <c r="O60" s="114">
        <f t="shared" si="13"/>
        <v>25.865292059695232</v>
      </c>
      <c r="P60" s="88">
        <f t="shared" si="24"/>
        <v>36.950417228136047</v>
      </c>
      <c r="Q60" s="90">
        <f t="shared" si="90"/>
        <v>4.1569219381653051</v>
      </c>
      <c r="R60" s="84">
        <f t="shared" si="91"/>
        <v>6.9282032302755088</v>
      </c>
      <c r="S60" s="84">
        <f t="shared" si="92"/>
        <v>13.856406460551018</v>
      </c>
      <c r="T60" s="114">
        <f t="shared" si="17"/>
        <v>19.398969044771423</v>
      </c>
      <c r="U60" s="88">
        <f t="shared" si="25"/>
        <v>27.712812921102035</v>
      </c>
      <c r="V60" s="90">
        <f t="shared" si="93"/>
        <v>2.7712812921102032</v>
      </c>
      <c r="W60" s="84">
        <f t="shared" si="94"/>
        <v>4.6188021535170058</v>
      </c>
      <c r="X60" s="84">
        <f t="shared" si="95"/>
        <v>9.2376043070340117</v>
      </c>
      <c r="Y60" s="114">
        <f t="shared" si="21"/>
        <v>12.932646029847616</v>
      </c>
      <c r="Z60" s="88">
        <f t="shared" si="26"/>
        <v>18.475208614068023</v>
      </c>
    </row>
    <row r="61" spans="1:26" x14ac:dyDescent="0.25">
      <c r="A61" s="172"/>
      <c r="B61" s="130">
        <v>5</v>
      </c>
      <c r="C61" s="110">
        <v>5.3115984130426632</v>
      </c>
      <c r="D61" s="110">
        <v>5.1766583788061364</v>
      </c>
      <c r="E61" s="53">
        <f t="shared" si="96"/>
        <v>2.5819888974716112</v>
      </c>
      <c r="F61" s="32"/>
      <c r="G61" s="90">
        <f t="shared" si="84"/>
        <v>9.2951600308978009</v>
      </c>
      <c r="H61" s="84">
        <f t="shared" si="85"/>
        <v>15.491933384829668</v>
      </c>
      <c r="I61" s="84">
        <f t="shared" si="86"/>
        <v>30.983866769659336</v>
      </c>
      <c r="J61" s="114">
        <f t="shared" si="8"/>
        <v>43.377413477523071</v>
      </c>
      <c r="K61" s="88">
        <f t="shared" si="30"/>
        <v>61.967733539318672</v>
      </c>
      <c r="L61" s="90">
        <f t="shared" si="87"/>
        <v>6.1967733539318663</v>
      </c>
      <c r="M61" s="84">
        <f t="shared" si="88"/>
        <v>10.327955589886445</v>
      </c>
      <c r="N61" s="84">
        <f t="shared" si="89"/>
        <v>20.65591117977289</v>
      </c>
      <c r="O61" s="114">
        <f t="shared" si="13"/>
        <v>28.918275651682045</v>
      </c>
      <c r="P61" s="88">
        <f t="shared" si="24"/>
        <v>41.311822359545779</v>
      </c>
      <c r="Q61" s="90">
        <f t="shared" si="90"/>
        <v>4.6475800154489004</v>
      </c>
      <c r="R61" s="84">
        <f t="shared" si="91"/>
        <v>7.745966692414834</v>
      </c>
      <c r="S61" s="84">
        <f t="shared" si="92"/>
        <v>15.491933384829668</v>
      </c>
      <c r="T61" s="114">
        <f t="shared" si="17"/>
        <v>21.688706738761535</v>
      </c>
      <c r="U61" s="88">
        <f t="shared" si="25"/>
        <v>30.983866769659336</v>
      </c>
      <c r="V61" s="90">
        <f t="shared" si="93"/>
        <v>3.0983866769659332</v>
      </c>
      <c r="W61" s="84">
        <f t="shared" si="94"/>
        <v>5.1639777949432224</v>
      </c>
      <c r="X61" s="84">
        <f t="shared" si="95"/>
        <v>10.327955589886445</v>
      </c>
      <c r="Y61" s="114">
        <f t="shared" si="21"/>
        <v>14.459137825841022</v>
      </c>
      <c r="Z61" s="88">
        <f t="shared" si="26"/>
        <v>20.65591117977289</v>
      </c>
    </row>
    <row r="62" spans="1:26" ht="15.75" thickBot="1" x14ac:dyDescent="0.3">
      <c r="A62" s="172"/>
      <c r="B62" s="130">
        <v>6</v>
      </c>
      <c r="C62" s="110">
        <v>6.373918095651196</v>
      </c>
      <c r="D62" s="110">
        <v>6.2119900545673641</v>
      </c>
      <c r="E62" s="53">
        <f t="shared" si="96"/>
        <v>2.8284271247461903</v>
      </c>
      <c r="F62" s="32"/>
      <c r="G62" s="91">
        <f t="shared" si="84"/>
        <v>10.182337649086286</v>
      </c>
      <c r="H62" s="85">
        <f t="shared" si="85"/>
        <v>16.970562748477143</v>
      </c>
      <c r="I62" s="85">
        <f t="shared" si="86"/>
        <v>33.941125496954285</v>
      </c>
      <c r="J62" s="115">
        <f t="shared" si="8"/>
        <v>47.517575695735999</v>
      </c>
      <c r="K62" s="89">
        <f t="shared" si="30"/>
        <v>67.882250993908571</v>
      </c>
      <c r="L62" s="91">
        <f t="shared" si="87"/>
        <v>6.7882250993908562</v>
      </c>
      <c r="M62" s="85">
        <f t="shared" si="88"/>
        <v>11.313708498984761</v>
      </c>
      <c r="N62" s="85">
        <f t="shared" si="89"/>
        <v>22.627416997969522</v>
      </c>
      <c r="O62" s="115">
        <f t="shared" si="13"/>
        <v>31.678383797157331</v>
      </c>
      <c r="P62" s="89">
        <f t="shared" si="24"/>
        <v>45.254833995939045</v>
      </c>
      <c r="Q62" s="91">
        <f t="shared" si="90"/>
        <v>5.0911688245431428</v>
      </c>
      <c r="R62" s="85">
        <f t="shared" si="91"/>
        <v>8.4852813742385713</v>
      </c>
      <c r="S62" s="85">
        <f t="shared" si="92"/>
        <v>16.970562748477143</v>
      </c>
      <c r="T62" s="115">
        <f t="shared" si="17"/>
        <v>23.758787847868</v>
      </c>
      <c r="U62" s="89">
        <f t="shared" si="25"/>
        <v>33.941125496954285</v>
      </c>
      <c r="V62" s="91">
        <f t="shared" si="93"/>
        <v>3.3941125496954281</v>
      </c>
      <c r="W62" s="85">
        <f t="shared" si="94"/>
        <v>5.6568542494923806</v>
      </c>
      <c r="X62" s="85">
        <f t="shared" si="95"/>
        <v>11.313708498984761</v>
      </c>
      <c r="Y62" s="115">
        <f t="shared" si="21"/>
        <v>15.839191898578665</v>
      </c>
      <c r="Z62" s="89">
        <f t="shared" si="26"/>
        <v>22.627416997969522</v>
      </c>
    </row>
    <row r="63" spans="1:26" x14ac:dyDescent="0.25">
      <c r="A63" s="164" t="s">
        <v>10</v>
      </c>
      <c r="B63" s="129">
        <v>0.7</v>
      </c>
      <c r="C63" s="109">
        <v>0.76281824006940091</v>
      </c>
      <c r="D63" s="109">
        <v>0.73561432916731717</v>
      </c>
      <c r="E63" s="52">
        <f t="shared" ref="E63:E64" si="97">2.4*SQRT(B63/3)</f>
        <v>1.1593101396951551</v>
      </c>
      <c r="F63" s="35"/>
      <c r="G63" s="94">
        <f>$E$2*K63</f>
        <v>4.173516502902558</v>
      </c>
      <c r="H63" s="83">
        <f>K63*H$7</f>
        <v>6.9558608381709304</v>
      </c>
      <c r="I63" s="83">
        <f>K63*I$7</f>
        <v>13.911721676341861</v>
      </c>
      <c r="J63" s="113">
        <f>K63*J$7</f>
        <v>19.476410346878605</v>
      </c>
      <c r="K63" s="93">
        <f t="shared" si="30"/>
        <v>27.823443352683721</v>
      </c>
      <c r="L63" s="94">
        <f>$E$2*P63</f>
        <v>2.7823443352683719</v>
      </c>
      <c r="M63" s="83">
        <f>P63*M$7</f>
        <v>4.6372405587806202</v>
      </c>
      <c r="N63" s="83">
        <f>P63*N$7</f>
        <v>9.2744811175612405</v>
      </c>
      <c r="O63" s="113">
        <f>P63*O$7</f>
        <v>12.984273564585736</v>
      </c>
      <c r="P63" s="93">
        <f t="shared" si="24"/>
        <v>18.548962235122481</v>
      </c>
      <c r="Q63" s="94">
        <f>$E$2*U63</f>
        <v>2.086758251451279</v>
      </c>
      <c r="R63" s="83">
        <f>U63*R$7</f>
        <v>3.4779304190854652</v>
      </c>
      <c r="S63" s="83">
        <f>U63*S$7</f>
        <v>6.9558608381709304</v>
      </c>
      <c r="T63" s="113">
        <f>U63*T$7</f>
        <v>9.7382051734393027</v>
      </c>
      <c r="U63" s="93">
        <f t="shared" si="25"/>
        <v>13.911721676341861</v>
      </c>
      <c r="V63" s="94">
        <f>$E$2*Z63</f>
        <v>1.3911721676341859</v>
      </c>
      <c r="W63" s="83">
        <f>Z63*W$7</f>
        <v>2.3186202793903101</v>
      </c>
      <c r="X63" s="83">
        <f>Z63*X$7</f>
        <v>4.6372405587806202</v>
      </c>
      <c r="Y63" s="113">
        <f>Z63*Y$7</f>
        <v>6.4921367822928682</v>
      </c>
      <c r="Z63" s="93">
        <f t="shared" si="26"/>
        <v>9.2744811175612405</v>
      </c>
    </row>
    <row r="64" spans="1:26" x14ac:dyDescent="0.25">
      <c r="A64" s="165"/>
      <c r="B64" s="130">
        <v>1</v>
      </c>
      <c r="C64" s="110">
        <v>1.0897403429562871</v>
      </c>
      <c r="D64" s="110">
        <v>1.0508776130961675</v>
      </c>
      <c r="E64" s="53">
        <f t="shared" si="97"/>
        <v>1.3856406460551016</v>
      </c>
      <c r="F64" s="32"/>
      <c r="G64" s="90">
        <f t="shared" ref="G64:G71" si="98">$E$2*K64</f>
        <v>4.9883063257983657</v>
      </c>
      <c r="H64" s="84">
        <f t="shared" ref="H64:H71" si="99">K64*H$7</f>
        <v>8.3138438763306102</v>
      </c>
      <c r="I64" s="84">
        <f t="shared" ref="I64:I71" si="100">K64*I$7</f>
        <v>16.62768775266122</v>
      </c>
      <c r="J64" s="114">
        <f t="shared" si="8"/>
        <v>23.278762853725706</v>
      </c>
      <c r="K64" s="88">
        <f t="shared" si="30"/>
        <v>33.255375505322441</v>
      </c>
      <c r="L64" s="90">
        <f t="shared" ref="L64:L71" si="101">$E$2*P64</f>
        <v>3.325537550532244</v>
      </c>
      <c r="M64" s="84">
        <f t="shared" ref="M64:M71" si="102">P64*M$7</f>
        <v>5.5425625842204065</v>
      </c>
      <c r="N64" s="84">
        <f t="shared" ref="N64:N71" si="103">P64*N$7</f>
        <v>11.085125168440813</v>
      </c>
      <c r="O64" s="114">
        <f t="shared" si="13"/>
        <v>15.519175235817137</v>
      </c>
      <c r="P64" s="88">
        <f t="shared" si="24"/>
        <v>22.170250336881626</v>
      </c>
      <c r="Q64" s="90">
        <f t="shared" ref="Q64:Q71" si="104">$E$2*U64</f>
        <v>2.4941531628991829</v>
      </c>
      <c r="R64" s="84">
        <f t="shared" ref="R64:R71" si="105">U64*R$7</f>
        <v>4.1569219381653051</v>
      </c>
      <c r="S64" s="84">
        <f t="shared" ref="S64:S71" si="106">U64*S$7</f>
        <v>8.3138438763306102</v>
      </c>
      <c r="T64" s="114">
        <f t="shared" si="17"/>
        <v>11.639381426862853</v>
      </c>
      <c r="U64" s="88">
        <f t="shared" si="25"/>
        <v>16.62768775266122</v>
      </c>
      <c r="V64" s="90">
        <f t="shared" ref="V64:V71" si="107">$E$2*Z64</f>
        <v>1.662768775266122</v>
      </c>
      <c r="W64" s="84">
        <f t="shared" ref="W64:W71" si="108">Z64*W$7</f>
        <v>2.7712812921102032</v>
      </c>
      <c r="X64" s="84">
        <f t="shared" ref="X64:X71" si="109">Z64*X$7</f>
        <v>5.5425625842204065</v>
      </c>
      <c r="Y64" s="114">
        <f t="shared" si="21"/>
        <v>7.7595876179085685</v>
      </c>
      <c r="Z64" s="88">
        <f t="shared" si="26"/>
        <v>11.085125168440813</v>
      </c>
    </row>
    <row r="65" spans="1:26" x14ac:dyDescent="0.25">
      <c r="A65" s="165"/>
      <c r="B65" s="130">
        <v>1.5</v>
      </c>
      <c r="C65" s="110">
        <v>1.6346105144344305</v>
      </c>
      <c r="D65" s="110">
        <v>1.5763164196442512</v>
      </c>
      <c r="E65" s="53">
        <f>2.4*SQRT(B65/3)</f>
        <v>1.697056274847714</v>
      </c>
      <c r="F65" s="32"/>
      <c r="G65" s="90">
        <f t="shared" si="98"/>
        <v>6.1094025894517712</v>
      </c>
      <c r="H65" s="84">
        <f t="shared" si="99"/>
        <v>10.182337649086286</v>
      </c>
      <c r="I65" s="84">
        <f t="shared" si="100"/>
        <v>20.364675298172571</v>
      </c>
      <c r="J65" s="114">
        <f t="shared" si="8"/>
        <v>28.510545417441598</v>
      </c>
      <c r="K65" s="88">
        <f t="shared" si="30"/>
        <v>40.729350596345142</v>
      </c>
      <c r="L65" s="90">
        <f t="shared" si="101"/>
        <v>4.0729350596345135</v>
      </c>
      <c r="M65" s="84">
        <f t="shared" si="102"/>
        <v>6.7882250993908562</v>
      </c>
      <c r="N65" s="84">
        <f t="shared" si="103"/>
        <v>13.576450198781712</v>
      </c>
      <c r="O65" s="114">
        <f t="shared" si="13"/>
        <v>19.007030278294398</v>
      </c>
      <c r="P65" s="88">
        <f t="shared" si="24"/>
        <v>27.152900397563425</v>
      </c>
      <c r="Q65" s="90">
        <f t="shared" si="104"/>
        <v>3.0547012947258856</v>
      </c>
      <c r="R65" s="84">
        <f t="shared" si="105"/>
        <v>5.0911688245431428</v>
      </c>
      <c r="S65" s="84">
        <f t="shared" si="106"/>
        <v>10.182337649086286</v>
      </c>
      <c r="T65" s="114">
        <f t="shared" si="17"/>
        <v>14.255272708720799</v>
      </c>
      <c r="U65" s="88">
        <f t="shared" si="25"/>
        <v>20.364675298172571</v>
      </c>
      <c r="V65" s="90">
        <f t="shared" si="107"/>
        <v>2.0364675298172568</v>
      </c>
      <c r="W65" s="84">
        <f t="shared" si="108"/>
        <v>3.3941125496954281</v>
      </c>
      <c r="X65" s="84">
        <f t="shared" si="109"/>
        <v>6.7882250993908562</v>
      </c>
      <c r="Y65" s="114">
        <f t="shared" si="21"/>
        <v>9.5035151391471988</v>
      </c>
      <c r="Z65" s="88">
        <f t="shared" si="26"/>
        <v>13.576450198781712</v>
      </c>
    </row>
    <row r="66" spans="1:26" x14ac:dyDescent="0.25">
      <c r="A66" s="165"/>
      <c r="B66" s="130">
        <v>2</v>
      </c>
      <c r="C66" s="110">
        <v>2.1794806859125742</v>
      </c>
      <c r="D66" s="110">
        <v>2.1017552261923349</v>
      </c>
      <c r="E66" s="53">
        <f t="shared" ref="E66:E71" si="110">2.4*SQRT(B66/3)</f>
        <v>1.9595917942265424</v>
      </c>
      <c r="F66" s="32"/>
      <c r="G66" s="90">
        <f t="shared" si="98"/>
        <v>7.0545304592155516</v>
      </c>
      <c r="H66" s="84">
        <f t="shared" si="99"/>
        <v>11.757550765359253</v>
      </c>
      <c r="I66" s="84">
        <f t="shared" si="100"/>
        <v>23.515101530718507</v>
      </c>
      <c r="J66" s="114">
        <f t="shared" si="8"/>
        <v>32.921142143005909</v>
      </c>
      <c r="K66" s="88">
        <f t="shared" si="30"/>
        <v>47.030203061437014</v>
      </c>
      <c r="L66" s="90">
        <f t="shared" si="101"/>
        <v>4.703020306143701</v>
      </c>
      <c r="M66" s="84">
        <f t="shared" si="102"/>
        <v>7.8383671769061687</v>
      </c>
      <c r="N66" s="84">
        <f t="shared" si="103"/>
        <v>15.676734353812337</v>
      </c>
      <c r="O66" s="114">
        <f t="shared" si="13"/>
        <v>21.947428095337273</v>
      </c>
      <c r="P66" s="88">
        <f t="shared" si="24"/>
        <v>31.353468707624675</v>
      </c>
      <c r="Q66" s="90">
        <f t="shared" si="104"/>
        <v>3.5272652296077758</v>
      </c>
      <c r="R66" s="84">
        <f t="shared" si="105"/>
        <v>5.8787753826796267</v>
      </c>
      <c r="S66" s="84">
        <f t="shared" si="106"/>
        <v>11.757550765359253</v>
      </c>
      <c r="T66" s="114">
        <f t="shared" si="17"/>
        <v>16.460571071502955</v>
      </c>
      <c r="U66" s="88">
        <f t="shared" si="25"/>
        <v>23.515101530718507</v>
      </c>
      <c r="V66" s="90">
        <f t="shared" si="107"/>
        <v>2.3515101530718505</v>
      </c>
      <c r="W66" s="84">
        <f t="shared" si="108"/>
        <v>3.9191835884530843</v>
      </c>
      <c r="X66" s="84">
        <f t="shared" si="109"/>
        <v>7.8383671769061687</v>
      </c>
      <c r="Y66" s="114">
        <f t="shared" si="21"/>
        <v>10.973714047668636</v>
      </c>
      <c r="Z66" s="88">
        <f t="shared" si="26"/>
        <v>15.676734353812337</v>
      </c>
    </row>
    <row r="67" spans="1:26" x14ac:dyDescent="0.25">
      <c r="A67" s="165"/>
      <c r="B67" s="130">
        <v>2.5</v>
      </c>
      <c r="C67" s="110">
        <v>2.7243508573907178</v>
      </c>
      <c r="D67" s="110">
        <v>2.6271940327404186</v>
      </c>
      <c r="E67" s="53">
        <f t="shared" si="110"/>
        <v>2.1908902300206643</v>
      </c>
      <c r="F67" s="32"/>
      <c r="G67" s="90">
        <f t="shared" si="98"/>
        <v>7.8872048280743918</v>
      </c>
      <c r="H67" s="84">
        <f t="shared" si="99"/>
        <v>13.145341380123988</v>
      </c>
      <c r="I67" s="84">
        <f t="shared" si="100"/>
        <v>26.290682760247975</v>
      </c>
      <c r="J67" s="114">
        <f t="shared" si="8"/>
        <v>36.806955864347159</v>
      </c>
      <c r="K67" s="88">
        <f t="shared" si="30"/>
        <v>52.58136552049595</v>
      </c>
      <c r="L67" s="90">
        <f t="shared" si="101"/>
        <v>5.258136552049594</v>
      </c>
      <c r="M67" s="84">
        <f t="shared" si="102"/>
        <v>8.7635609200826572</v>
      </c>
      <c r="N67" s="84">
        <f t="shared" si="103"/>
        <v>17.527121840165314</v>
      </c>
      <c r="O67" s="114">
        <f t="shared" si="13"/>
        <v>24.537970576231437</v>
      </c>
      <c r="P67" s="88">
        <f t="shared" si="24"/>
        <v>35.054243680330629</v>
      </c>
      <c r="Q67" s="90">
        <f t="shared" si="104"/>
        <v>3.9436024140371959</v>
      </c>
      <c r="R67" s="84">
        <f t="shared" si="105"/>
        <v>6.5726706900619938</v>
      </c>
      <c r="S67" s="84">
        <f t="shared" si="106"/>
        <v>13.145341380123988</v>
      </c>
      <c r="T67" s="114">
        <f t="shared" si="17"/>
        <v>18.40347793217358</v>
      </c>
      <c r="U67" s="88">
        <f t="shared" si="25"/>
        <v>26.290682760247975</v>
      </c>
      <c r="V67" s="90">
        <f t="shared" si="107"/>
        <v>2.629068276024797</v>
      </c>
      <c r="W67" s="84">
        <f t="shared" si="108"/>
        <v>4.3817804600413286</v>
      </c>
      <c r="X67" s="84">
        <f t="shared" si="109"/>
        <v>8.7635609200826572</v>
      </c>
      <c r="Y67" s="114">
        <f t="shared" si="21"/>
        <v>12.268985288115719</v>
      </c>
      <c r="Z67" s="88">
        <f t="shared" si="26"/>
        <v>17.527121840165314</v>
      </c>
    </row>
    <row r="68" spans="1:26" x14ac:dyDescent="0.25">
      <c r="A68" s="165"/>
      <c r="B68" s="130">
        <v>3</v>
      </c>
      <c r="C68" s="110">
        <v>3.269221028868861</v>
      </c>
      <c r="D68" s="110">
        <v>3.1526328392885024</v>
      </c>
      <c r="E68" s="53">
        <f t="shared" si="110"/>
        <v>2.4</v>
      </c>
      <c r="F68" s="32"/>
      <c r="G68" s="90">
        <f t="shared" si="98"/>
        <v>8.64</v>
      </c>
      <c r="H68" s="84">
        <f t="shared" si="99"/>
        <v>14.4</v>
      </c>
      <c r="I68" s="84">
        <f t="shared" si="100"/>
        <v>28.8</v>
      </c>
      <c r="J68" s="114">
        <f t="shared" si="8"/>
        <v>40.32</v>
      </c>
      <c r="K68" s="88">
        <f t="shared" si="30"/>
        <v>57.6</v>
      </c>
      <c r="L68" s="90">
        <f t="shared" si="101"/>
        <v>5.76</v>
      </c>
      <c r="M68" s="84">
        <f t="shared" si="102"/>
        <v>9.6</v>
      </c>
      <c r="N68" s="84">
        <f t="shared" si="103"/>
        <v>19.2</v>
      </c>
      <c r="O68" s="114">
        <f t="shared" si="13"/>
        <v>26.88</v>
      </c>
      <c r="P68" s="88">
        <f t="shared" si="24"/>
        <v>38.4</v>
      </c>
      <c r="Q68" s="90">
        <f t="shared" si="104"/>
        <v>4.32</v>
      </c>
      <c r="R68" s="84">
        <f t="shared" si="105"/>
        <v>7.2</v>
      </c>
      <c r="S68" s="84">
        <f t="shared" si="106"/>
        <v>14.4</v>
      </c>
      <c r="T68" s="114">
        <f t="shared" si="17"/>
        <v>20.16</v>
      </c>
      <c r="U68" s="88">
        <f t="shared" si="25"/>
        <v>28.8</v>
      </c>
      <c r="V68" s="90">
        <f t="shared" si="107"/>
        <v>2.88</v>
      </c>
      <c r="W68" s="84">
        <f t="shared" si="108"/>
        <v>4.8</v>
      </c>
      <c r="X68" s="84">
        <f t="shared" si="109"/>
        <v>9.6</v>
      </c>
      <c r="Y68" s="114">
        <f t="shared" si="21"/>
        <v>13.44</v>
      </c>
      <c r="Z68" s="88">
        <f t="shared" si="26"/>
        <v>19.2</v>
      </c>
    </row>
    <row r="69" spans="1:26" x14ac:dyDescent="0.25">
      <c r="A69" s="165"/>
      <c r="B69" s="130">
        <v>4</v>
      </c>
      <c r="C69" s="110">
        <v>4.3589613718251483</v>
      </c>
      <c r="D69" s="110">
        <v>4.2035104523846698</v>
      </c>
      <c r="E69" s="53">
        <f>2.4*SQRT(B69/3)</f>
        <v>2.7712812921102032</v>
      </c>
      <c r="F69" s="32"/>
      <c r="G69" s="90">
        <f t="shared" si="98"/>
        <v>9.9766126515967315</v>
      </c>
      <c r="H69" s="84">
        <f t="shared" si="99"/>
        <v>16.62768775266122</v>
      </c>
      <c r="I69" s="84">
        <f t="shared" si="100"/>
        <v>33.255375505322441</v>
      </c>
      <c r="J69" s="114">
        <f t="shared" si="8"/>
        <v>46.557525707451411</v>
      </c>
      <c r="K69" s="88">
        <f t="shared" si="30"/>
        <v>66.510751010644881</v>
      </c>
      <c r="L69" s="90">
        <f t="shared" si="101"/>
        <v>6.651075101064488</v>
      </c>
      <c r="M69" s="84">
        <f t="shared" si="102"/>
        <v>11.085125168440813</v>
      </c>
      <c r="N69" s="84">
        <f t="shared" si="103"/>
        <v>22.170250336881626</v>
      </c>
      <c r="O69" s="114">
        <f t="shared" si="13"/>
        <v>31.038350471634274</v>
      </c>
      <c r="P69" s="88">
        <f t="shared" si="24"/>
        <v>44.340500673763252</v>
      </c>
      <c r="Q69" s="90">
        <f t="shared" si="104"/>
        <v>4.9883063257983657</v>
      </c>
      <c r="R69" s="84">
        <f t="shared" si="105"/>
        <v>8.3138438763306102</v>
      </c>
      <c r="S69" s="84">
        <f t="shared" si="106"/>
        <v>16.62768775266122</v>
      </c>
      <c r="T69" s="114">
        <f t="shared" si="17"/>
        <v>23.278762853725706</v>
      </c>
      <c r="U69" s="88">
        <f t="shared" si="25"/>
        <v>33.255375505322441</v>
      </c>
      <c r="V69" s="90">
        <f t="shared" si="107"/>
        <v>3.325537550532244</v>
      </c>
      <c r="W69" s="84">
        <f t="shared" si="108"/>
        <v>5.5425625842204065</v>
      </c>
      <c r="X69" s="84">
        <f t="shared" si="109"/>
        <v>11.085125168440813</v>
      </c>
      <c r="Y69" s="114">
        <f t="shared" si="21"/>
        <v>15.519175235817137</v>
      </c>
      <c r="Z69" s="88">
        <f t="shared" si="26"/>
        <v>22.170250336881626</v>
      </c>
    </row>
    <row r="70" spans="1:26" x14ac:dyDescent="0.25">
      <c r="A70" s="165"/>
      <c r="B70" s="130">
        <v>5</v>
      </c>
      <c r="C70" s="110">
        <v>5.4487017147814347</v>
      </c>
      <c r="D70" s="110">
        <v>5.2543880654808373</v>
      </c>
      <c r="E70" s="53">
        <f t="shared" si="110"/>
        <v>3.0983866769659332</v>
      </c>
      <c r="F70" s="32"/>
      <c r="G70" s="90">
        <f t="shared" si="98"/>
        <v>11.154192037077358</v>
      </c>
      <c r="H70" s="84">
        <f t="shared" si="99"/>
        <v>18.590320061795598</v>
      </c>
      <c r="I70" s="84">
        <f t="shared" si="100"/>
        <v>37.180640123591196</v>
      </c>
      <c r="J70" s="114">
        <f t="shared" si="8"/>
        <v>52.052896173027669</v>
      </c>
      <c r="K70" s="88">
        <f t="shared" si="30"/>
        <v>74.361280247182393</v>
      </c>
      <c r="L70" s="90">
        <f t="shared" si="101"/>
        <v>7.4361280247182391</v>
      </c>
      <c r="M70" s="84">
        <f t="shared" si="102"/>
        <v>12.393546707863733</v>
      </c>
      <c r="N70" s="84">
        <f t="shared" si="103"/>
        <v>24.787093415727465</v>
      </c>
      <c r="O70" s="114">
        <f t="shared" si="13"/>
        <v>34.701930782018451</v>
      </c>
      <c r="P70" s="88">
        <f t="shared" si="24"/>
        <v>49.574186831454931</v>
      </c>
      <c r="Q70" s="90">
        <f t="shared" si="104"/>
        <v>5.5770960185386791</v>
      </c>
      <c r="R70" s="84">
        <f t="shared" si="105"/>
        <v>9.2951600308977991</v>
      </c>
      <c r="S70" s="84">
        <f t="shared" si="106"/>
        <v>18.590320061795598</v>
      </c>
      <c r="T70" s="114">
        <f t="shared" si="17"/>
        <v>26.026448086513835</v>
      </c>
      <c r="U70" s="88">
        <f t="shared" si="25"/>
        <v>37.180640123591196</v>
      </c>
      <c r="V70" s="90">
        <f t="shared" si="107"/>
        <v>3.7180640123591195</v>
      </c>
      <c r="W70" s="84">
        <f t="shared" si="108"/>
        <v>6.1967733539318663</v>
      </c>
      <c r="X70" s="84">
        <f t="shared" si="109"/>
        <v>12.393546707863733</v>
      </c>
      <c r="Y70" s="114">
        <f t="shared" si="21"/>
        <v>17.350965391009225</v>
      </c>
      <c r="Z70" s="88">
        <f t="shared" si="26"/>
        <v>24.787093415727465</v>
      </c>
    </row>
    <row r="71" spans="1:26" ht="15.75" thickBot="1" x14ac:dyDescent="0.3">
      <c r="A71" s="166"/>
      <c r="B71" s="131">
        <v>6</v>
      </c>
      <c r="C71" s="111">
        <v>6.538442057737722</v>
      </c>
      <c r="D71" s="111">
        <v>6.3052656785770047</v>
      </c>
      <c r="E71" s="54">
        <f t="shared" si="110"/>
        <v>3.3941125496954281</v>
      </c>
      <c r="F71" s="34"/>
      <c r="G71" s="91">
        <f t="shared" si="98"/>
        <v>12.218805178903542</v>
      </c>
      <c r="H71" s="85">
        <f t="shared" si="99"/>
        <v>20.364675298172571</v>
      </c>
      <c r="I71" s="85">
        <f t="shared" si="100"/>
        <v>40.729350596345142</v>
      </c>
      <c r="J71" s="115">
        <f t="shared" si="8"/>
        <v>57.021090834883196</v>
      </c>
      <c r="K71" s="89">
        <f t="shared" si="30"/>
        <v>81.458701192690285</v>
      </c>
      <c r="L71" s="91">
        <f t="shared" si="101"/>
        <v>8.145870119269027</v>
      </c>
      <c r="M71" s="85">
        <f t="shared" si="102"/>
        <v>13.576450198781712</v>
      </c>
      <c r="N71" s="85">
        <f t="shared" si="103"/>
        <v>27.152900397563425</v>
      </c>
      <c r="O71" s="115">
        <f t="shared" si="13"/>
        <v>38.014060556588795</v>
      </c>
      <c r="P71" s="89">
        <f t="shared" si="24"/>
        <v>54.305800795126849</v>
      </c>
      <c r="Q71" s="91">
        <f t="shared" si="104"/>
        <v>6.1094025894517712</v>
      </c>
      <c r="R71" s="85">
        <f t="shared" si="105"/>
        <v>10.182337649086286</v>
      </c>
      <c r="S71" s="85">
        <f t="shared" si="106"/>
        <v>20.364675298172571</v>
      </c>
      <c r="T71" s="115">
        <f t="shared" si="17"/>
        <v>28.510545417441598</v>
      </c>
      <c r="U71" s="89">
        <f t="shared" si="25"/>
        <v>40.729350596345142</v>
      </c>
      <c r="V71" s="91">
        <f t="shared" si="107"/>
        <v>4.0729350596345135</v>
      </c>
      <c r="W71" s="85">
        <f t="shared" si="108"/>
        <v>6.7882250993908562</v>
      </c>
      <c r="X71" s="85">
        <f t="shared" si="109"/>
        <v>13.576450198781712</v>
      </c>
      <c r="Y71" s="115">
        <f t="shared" si="21"/>
        <v>19.007030278294398</v>
      </c>
      <c r="Z71" s="89">
        <f t="shared" si="26"/>
        <v>27.152900397563425</v>
      </c>
    </row>
    <row r="72" spans="1:26" x14ac:dyDescent="0.25">
      <c r="A72" s="163" t="s">
        <v>11</v>
      </c>
      <c r="B72" s="130">
        <v>0.7</v>
      </c>
      <c r="C72" s="110">
        <v>0.8116768712344905</v>
      </c>
      <c r="D72" s="110">
        <v>0.76331436296411936</v>
      </c>
      <c r="E72" s="53">
        <f t="shared" ref="E72:E73" si="111">3.2*SQRT(B72/3)</f>
        <v>1.5457468529268734</v>
      </c>
      <c r="F72" s="32"/>
      <c r="G72" s="94">
        <f>$E$2*K72</f>
        <v>5.5646886705367438</v>
      </c>
      <c r="H72" s="83">
        <f>K72*H$7</f>
        <v>9.2744811175612405</v>
      </c>
      <c r="I72" s="83">
        <f>K72*I$7</f>
        <v>18.548962235122481</v>
      </c>
      <c r="J72" s="113">
        <f>K72*J$7</f>
        <v>25.968547129171473</v>
      </c>
      <c r="K72" s="93">
        <f t="shared" si="30"/>
        <v>37.097924470244962</v>
      </c>
      <c r="L72" s="94">
        <f>$E$2*P72</f>
        <v>3.7097924470244958</v>
      </c>
      <c r="M72" s="83">
        <f>P72*M$7</f>
        <v>6.1829874117074937</v>
      </c>
      <c r="N72" s="83">
        <f>P72*N$7</f>
        <v>12.365974823414987</v>
      </c>
      <c r="O72" s="113">
        <f>P72*O$7</f>
        <v>17.312364752780979</v>
      </c>
      <c r="P72" s="93">
        <f t="shared" si="24"/>
        <v>24.731949646829975</v>
      </c>
      <c r="Q72" s="94">
        <f>$E$2*U72</f>
        <v>2.7823443352683719</v>
      </c>
      <c r="R72" s="83">
        <f>U72*R$7</f>
        <v>4.6372405587806202</v>
      </c>
      <c r="S72" s="83">
        <f>U72*S$7</f>
        <v>9.2744811175612405</v>
      </c>
      <c r="T72" s="113">
        <f>U72*T$7</f>
        <v>12.984273564585736</v>
      </c>
      <c r="U72" s="93">
        <f t="shared" si="25"/>
        <v>18.548962235122481</v>
      </c>
      <c r="V72" s="94">
        <f>$E$2*Z72</f>
        <v>1.8548962235122479</v>
      </c>
      <c r="W72" s="83">
        <f>Z72*W$7</f>
        <v>3.0914937058537468</v>
      </c>
      <c r="X72" s="83">
        <f>Z72*X$7</f>
        <v>6.1829874117074937</v>
      </c>
      <c r="Y72" s="113">
        <f>Z72*Y$7</f>
        <v>8.6561823763904897</v>
      </c>
      <c r="Z72" s="93">
        <f t="shared" si="26"/>
        <v>12.365974823414987</v>
      </c>
    </row>
    <row r="73" spans="1:26" x14ac:dyDescent="0.25">
      <c r="A73" s="163"/>
      <c r="B73" s="130">
        <v>1</v>
      </c>
      <c r="C73" s="110">
        <v>1.1595383874778435</v>
      </c>
      <c r="D73" s="110">
        <v>1.090449089948742</v>
      </c>
      <c r="E73" s="53">
        <f t="shared" si="111"/>
        <v>1.8475208614068024</v>
      </c>
      <c r="F73" s="32"/>
      <c r="G73" s="90">
        <f t="shared" ref="G73:G80" si="112">$E$2*K73</f>
        <v>6.651075101064488</v>
      </c>
      <c r="H73" s="84">
        <f t="shared" ref="H73:H80" si="113">K73*H$7</f>
        <v>11.085125168440813</v>
      </c>
      <c r="I73" s="84">
        <f t="shared" ref="I73:I80" si="114">K73*I$7</f>
        <v>22.170250336881626</v>
      </c>
      <c r="J73" s="114">
        <f t="shared" si="8"/>
        <v>31.038350471634274</v>
      </c>
      <c r="K73" s="88">
        <f t="shared" si="30"/>
        <v>44.340500673763252</v>
      </c>
      <c r="L73" s="90">
        <f t="shared" ref="L73:L80" si="115">$E$2*P73</f>
        <v>4.434050067376325</v>
      </c>
      <c r="M73" s="84">
        <f t="shared" ref="M73:M80" si="116">P73*M$7</f>
        <v>7.3900834456272086</v>
      </c>
      <c r="N73" s="84">
        <f t="shared" ref="N73:N80" si="117">P73*N$7</f>
        <v>14.780166891254417</v>
      </c>
      <c r="O73" s="114">
        <f t="shared" si="13"/>
        <v>20.692233647756183</v>
      </c>
      <c r="P73" s="88">
        <f t="shared" si="24"/>
        <v>29.560333782508835</v>
      </c>
      <c r="Q73" s="90">
        <f t="shared" ref="Q73:Q80" si="118">$E$2*U73</f>
        <v>3.325537550532244</v>
      </c>
      <c r="R73" s="84">
        <f t="shared" ref="R73:R80" si="119">U73*R$7</f>
        <v>5.5425625842204065</v>
      </c>
      <c r="S73" s="84">
        <f t="shared" ref="S73:S80" si="120">U73*S$7</f>
        <v>11.085125168440813</v>
      </c>
      <c r="T73" s="114">
        <f t="shared" si="17"/>
        <v>15.519175235817137</v>
      </c>
      <c r="U73" s="88">
        <f t="shared" si="25"/>
        <v>22.170250336881626</v>
      </c>
      <c r="V73" s="90">
        <f t="shared" ref="V73:V80" si="121">$E$2*Z73</f>
        <v>2.2170250336881625</v>
      </c>
      <c r="W73" s="84">
        <f t="shared" ref="W73:W80" si="122">Z73*W$7</f>
        <v>3.6950417228136043</v>
      </c>
      <c r="X73" s="84">
        <f t="shared" ref="X73:X80" si="123">Z73*X$7</f>
        <v>7.3900834456272086</v>
      </c>
      <c r="Y73" s="114">
        <f t="shared" si="21"/>
        <v>10.346116823878091</v>
      </c>
      <c r="Z73" s="88">
        <f t="shared" si="26"/>
        <v>14.780166891254417</v>
      </c>
    </row>
    <row r="74" spans="1:26" x14ac:dyDescent="0.25">
      <c r="A74" s="163"/>
      <c r="B74" s="130">
        <v>1.5</v>
      </c>
      <c r="C74" s="110">
        <v>1.7393075812167655</v>
      </c>
      <c r="D74" s="110">
        <v>1.6356736349231131</v>
      </c>
      <c r="E74" s="53">
        <f>3.2*SQRT(B74/3)</f>
        <v>2.2627416997969525</v>
      </c>
      <c r="F74" s="36" t="s">
        <v>23</v>
      </c>
      <c r="G74" s="90">
        <f t="shared" si="112"/>
        <v>8.1458701192690288</v>
      </c>
      <c r="H74" s="84">
        <f t="shared" si="113"/>
        <v>13.576450198781716</v>
      </c>
      <c r="I74" s="84">
        <f t="shared" si="114"/>
        <v>27.152900397563432</v>
      </c>
      <c r="J74" s="114">
        <f t="shared" ref="J74:J80" si="124">K74*J$7</f>
        <v>38.014060556588802</v>
      </c>
      <c r="K74" s="88">
        <f t="shared" si="30"/>
        <v>54.305800795126864</v>
      </c>
      <c r="L74" s="90">
        <f t="shared" si="115"/>
        <v>5.4305800795126862</v>
      </c>
      <c r="M74" s="84">
        <f t="shared" si="116"/>
        <v>9.05096679918781</v>
      </c>
      <c r="N74" s="84">
        <f t="shared" si="117"/>
        <v>18.10193359837562</v>
      </c>
      <c r="O74" s="114">
        <f t="shared" ref="O74:O80" si="125">P74*O$7</f>
        <v>25.342707037725866</v>
      </c>
      <c r="P74" s="88">
        <f t="shared" si="24"/>
        <v>36.20386719675124</v>
      </c>
      <c r="Q74" s="90">
        <f t="shared" si="118"/>
        <v>4.0729350596345144</v>
      </c>
      <c r="R74" s="84">
        <f t="shared" si="119"/>
        <v>6.7882250993908579</v>
      </c>
      <c r="S74" s="84">
        <f t="shared" si="120"/>
        <v>13.576450198781716</v>
      </c>
      <c r="T74" s="114">
        <f t="shared" ref="T74:T80" si="126">U74*T$7</f>
        <v>19.007030278294401</v>
      </c>
      <c r="U74" s="88">
        <f t="shared" si="25"/>
        <v>27.152900397563432</v>
      </c>
      <c r="V74" s="90">
        <f t="shared" si="121"/>
        <v>2.7152900397563431</v>
      </c>
      <c r="W74" s="84">
        <f t="shared" si="122"/>
        <v>4.525483399593905</v>
      </c>
      <c r="X74" s="84">
        <f t="shared" si="123"/>
        <v>9.05096679918781</v>
      </c>
      <c r="Y74" s="114">
        <f t="shared" ref="Y74:Y80" si="127">Z74*Y$7</f>
        <v>12.671353518862933</v>
      </c>
      <c r="Z74" s="88">
        <f t="shared" si="26"/>
        <v>18.10193359837562</v>
      </c>
    </row>
    <row r="75" spans="1:26" x14ac:dyDescent="0.25">
      <c r="A75" s="163"/>
      <c r="B75" s="130">
        <v>2</v>
      </c>
      <c r="C75" s="110">
        <v>2.3190767749556871</v>
      </c>
      <c r="D75" s="110">
        <v>2.180898179897484</v>
      </c>
      <c r="E75" s="53">
        <f t="shared" ref="E75:E80" si="128">3.2*SQRT(B75/3)</f>
        <v>2.6127890589687235</v>
      </c>
      <c r="F75" s="36" t="s">
        <v>23</v>
      </c>
      <c r="G75" s="90">
        <f t="shared" si="112"/>
        <v>9.4060406122874056</v>
      </c>
      <c r="H75" s="84">
        <f t="shared" si="113"/>
        <v>15.676734353812343</v>
      </c>
      <c r="I75" s="84">
        <f t="shared" si="114"/>
        <v>31.353468707624685</v>
      </c>
      <c r="J75" s="114">
        <f t="shared" si="124"/>
        <v>43.89485619067456</v>
      </c>
      <c r="K75" s="88">
        <f t="shared" si="30"/>
        <v>62.706937415249371</v>
      </c>
      <c r="L75" s="90">
        <f t="shared" si="115"/>
        <v>6.2706937415249362</v>
      </c>
      <c r="M75" s="84">
        <f t="shared" si="116"/>
        <v>10.451156235874894</v>
      </c>
      <c r="N75" s="84">
        <f t="shared" si="117"/>
        <v>20.902312471749788</v>
      </c>
      <c r="O75" s="114">
        <f t="shared" si="125"/>
        <v>29.263237460449702</v>
      </c>
      <c r="P75" s="88">
        <f t="shared" si="24"/>
        <v>41.804624943499576</v>
      </c>
      <c r="Q75" s="90">
        <f t="shared" si="118"/>
        <v>4.7030203061437028</v>
      </c>
      <c r="R75" s="84">
        <f t="shared" si="119"/>
        <v>7.8383671769061714</v>
      </c>
      <c r="S75" s="84">
        <f t="shared" si="120"/>
        <v>15.676734353812343</v>
      </c>
      <c r="T75" s="114">
        <f t="shared" si="126"/>
        <v>21.94742809533728</v>
      </c>
      <c r="U75" s="88">
        <f t="shared" si="25"/>
        <v>31.353468707624685</v>
      </c>
      <c r="V75" s="90">
        <f t="shared" si="121"/>
        <v>3.1353468707624681</v>
      </c>
      <c r="W75" s="84">
        <f t="shared" si="122"/>
        <v>5.225578117937447</v>
      </c>
      <c r="X75" s="84">
        <f t="shared" si="123"/>
        <v>10.451156235874894</v>
      </c>
      <c r="Y75" s="114">
        <f t="shared" si="127"/>
        <v>14.631618730224851</v>
      </c>
      <c r="Z75" s="88">
        <f t="shared" si="26"/>
        <v>20.902312471749788</v>
      </c>
    </row>
    <row r="76" spans="1:26" x14ac:dyDescent="0.25">
      <c r="A76" s="163"/>
      <c r="B76" s="130">
        <v>2.5</v>
      </c>
      <c r="C76" s="110">
        <v>2.8988459686946091</v>
      </c>
      <c r="D76" s="110">
        <v>2.7261227248718551</v>
      </c>
      <c r="E76" s="53">
        <f t="shared" si="128"/>
        <v>2.9211869733608862</v>
      </c>
      <c r="F76" s="36" t="s">
        <v>23</v>
      </c>
      <c r="G76" s="90">
        <f t="shared" si="112"/>
        <v>10.51627310409919</v>
      </c>
      <c r="H76" s="84">
        <f t="shared" si="113"/>
        <v>17.527121840165318</v>
      </c>
      <c r="I76" s="84">
        <f t="shared" si="114"/>
        <v>35.054243680330636</v>
      </c>
      <c r="J76" s="114">
        <f t="shared" si="124"/>
        <v>49.075941152462889</v>
      </c>
      <c r="K76" s="88">
        <f t="shared" si="30"/>
        <v>70.108487360661272</v>
      </c>
      <c r="L76" s="90">
        <f t="shared" si="115"/>
        <v>7.0108487360661265</v>
      </c>
      <c r="M76" s="84">
        <f t="shared" si="116"/>
        <v>11.684747893443545</v>
      </c>
      <c r="N76" s="84">
        <f t="shared" si="117"/>
        <v>23.369495786887089</v>
      </c>
      <c r="O76" s="114">
        <f t="shared" si="125"/>
        <v>32.717294101641926</v>
      </c>
      <c r="P76" s="88">
        <f t="shared" si="24"/>
        <v>46.738991573774179</v>
      </c>
      <c r="Q76" s="90">
        <f t="shared" si="118"/>
        <v>5.2581365520495948</v>
      </c>
      <c r="R76" s="84">
        <f t="shared" si="119"/>
        <v>8.763560920082659</v>
      </c>
      <c r="S76" s="84">
        <f t="shared" si="120"/>
        <v>17.527121840165318</v>
      </c>
      <c r="T76" s="114">
        <f t="shared" si="126"/>
        <v>24.537970576231444</v>
      </c>
      <c r="U76" s="88">
        <f t="shared" si="25"/>
        <v>35.054243680330636</v>
      </c>
      <c r="V76" s="90">
        <f t="shared" si="121"/>
        <v>3.5054243680330632</v>
      </c>
      <c r="W76" s="84">
        <f t="shared" si="122"/>
        <v>5.8423739467217723</v>
      </c>
      <c r="X76" s="84">
        <f t="shared" si="123"/>
        <v>11.684747893443545</v>
      </c>
      <c r="Y76" s="114">
        <f t="shared" si="127"/>
        <v>16.358647050820963</v>
      </c>
      <c r="Z76" s="88">
        <f t="shared" si="26"/>
        <v>23.369495786887089</v>
      </c>
    </row>
    <row r="77" spans="1:26" x14ac:dyDescent="0.25">
      <c r="A77" s="163"/>
      <c r="B77" s="130">
        <v>3</v>
      </c>
      <c r="C77" s="110">
        <v>3.4786151624335311</v>
      </c>
      <c r="D77" s="110">
        <v>3.2713472698462263</v>
      </c>
      <c r="E77" s="53">
        <f>3.2*SQRT(B77/3)</f>
        <v>3.2</v>
      </c>
      <c r="F77" s="36" t="s">
        <v>23</v>
      </c>
      <c r="G77" s="90">
        <f t="shared" si="112"/>
        <v>11.52</v>
      </c>
      <c r="H77" s="84">
        <f t="shared" si="113"/>
        <v>19.2</v>
      </c>
      <c r="I77" s="84">
        <f t="shared" si="114"/>
        <v>38.4</v>
      </c>
      <c r="J77" s="114">
        <f t="shared" si="124"/>
        <v>53.76</v>
      </c>
      <c r="K77" s="88">
        <f t="shared" si="30"/>
        <v>76.8</v>
      </c>
      <c r="L77" s="90">
        <f t="shared" si="115"/>
        <v>7.68</v>
      </c>
      <c r="M77" s="84">
        <f t="shared" si="116"/>
        <v>12.8</v>
      </c>
      <c r="N77" s="84">
        <f t="shared" si="117"/>
        <v>25.6</v>
      </c>
      <c r="O77" s="114">
        <f t="shared" si="125"/>
        <v>35.839999999999996</v>
      </c>
      <c r="P77" s="88">
        <f t="shared" si="24"/>
        <v>51.2</v>
      </c>
      <c r="Q77" s="90">
        <f t="shared" si="118"/>
        <v>5.76</v>
      </c>
      <c r="R77" s="84">
        <f t="shared" si="119"/>
        <v>9.6</v>
      </c>
      <c r="S77" s="84">
        <f t="shared" si="120"/>
        <v>19.2</v>
      </c>
      <c r="T77" s="114">
        <f t="shared" si="126"/>
        <v>26.88</v>
      </c>
      <c r="U77" s="88">
        <f t="shared" si="25"/>
        <v>38.4</v>
      </c>
      <c r="V77" s="90">
        <f t="shared" si="121"/>
        <v>3.84</v>
      </c>
      <c r="W77" s="84">
        <f t="shared" si="122"/>
        <v>6.4</v>
      </c>
      <c r="X77" s="84">
        <f t="shared" si="123"/>
        <v>12.8</v>
      </c>
      <c r="Y77" s="114">
        <f t="shared" si="127"/>
        <v>17.919999999999998</v>
      </c>
      <c r="Z77" s="88">
        <f t="shared" si="26"/>
        <v>25.6</v>
      </c>
    </row>
    <row r="78" spans="1:26" x14ac:dyDescent="0.25">
      <c r="A78" s="163"/>
      <c r="B78" s="130">
        <v>4</v>
      </c>
      <c r="C78" s="110">
        <v>4.6381535499113742</v>
      </c>
      <c r="D78" s="110">
        <v>4.361796359794968</v>
      </c>
      <c r="E78" s="53">
        <f t="shared" si="128"/>
        <v>3.6950417228136048</v>
      </c>
      <c r="F78" s="68" t="s">
        <v>22</v>
      </c>
      <c r="G78" s="90">
        <f t="shared" si="112"/>
        <v>13.302150202128976</v>
      </c>
      <c r="H78" s="84">
        <f t="shared" si="113"/>
        <v>22.170250336881626</v>
      </c>
      <c r="I78" s="84">
        <f t="shared" si="114"/>
        <v>44.340500673763252</v>
      </c>
      <c r="J78" s="114">
        <f t="shared" si="124"/>
        <v>62.076700943268548</v>
      </c>
      <c r="K78" s="88">
        <f t="shared" si="30"/>
        <v>88.681001347526504</v>
      </c>
      <c r="L78" s="90">
        <f t="shared" si="115"/>
        <v>8.86810013475265</v>
      </c>
      <c r="M78" s="84">
        <f t="shared" si="116"/>
        <v>14.780166891254417</v>
      </c>
      <c r="N78" s="84">
        <f t="shared" si="117"/>
        <v>29.560333782508835</v>
      </c>
      <c r="O78" s="114">
        <f t="shared" si="125"/>
        <v>41.384467295512366</v>
      </c>
      <c r="P78" s="88">
        <f t="shared" si="24"/>
        <v>59.120667565017669</v>
      </c>
      <c r="Q78" s="90">
        <f t="shared" si="118"/>
        <v>6.651075101064488</v>
      </c>
      <c r="R78" s="84">
        <f t="shared" si="119"/>
        <v>11.085125168440813</v>
      </c>
      <c r="S78" s="84">
        <f t="shared" si="120"/>
        <v>22.170250336881626</v>
      </c>
      <c r="T78" s="114">
        <f t="shared" si="126"/>
        <v>31.038350471634274</v>
      </c>
      <c r="U78" s="88">
        <f t="shared" si="25"/>
        <v>44.340500673763252</v>
      </c>
      <c r="V78" s="90">
        <f t="shared" si="121"/>
        <v>4.434050067376325</v>
      </c>
      <c r="W78" s="84">
        <f t="shared" si="122"/>
        <v>7.3900834456272086</v>
      </c>
      <c r="X78" s="84">
        <f t="shared" si="123"/>
        <v>14.780166891254417</v>
      </c>
      <c r="Y78" s="114">
        <f t="shared" si="127"/>
        <v>20.692233647756183</v>
      </c>
      <c r="Z78" s="88">
        <f t="shared" si="26"/>
        <v>29.560333782508835</v>
      </c>
    </row>
    <row r="79" spans="1:26" x14ac:dyDescent="0.25">
      <c r="A79" s="163"/>
      <c r="B79" s="130">
        <v>5</v>
      </c>
      <c r="C79" s="110">
        <v>5.7976919373892182</v>
      </c>
      <c r="D79" s="110">
        <v>5.4522454497437103</v>
      </c>
      <c r="E79" s="53">
        <f t="shared" si="128"/>
        <v>4.1311822359545785</v>
      </c>
      <c r="F79" s="68" t="s">
        <v>22</v>
      </c>
      <c r="G79" s="90">
        <f t="shared" si="112"/>
        <v>14.872256049436483</v>
      </c>
      <c r="H79" s="84">
        <f t="shared" si="113"/>
        <v>24.787093415727472</v>
      </c>
      <c r="I79" s="84">
        <f t="shared" si="114"/>
        <v>49.574186831454945</v>
      </c>
      <c r="J79" s="114">
        <f t="shared" si="124"/>
        <v>69.403861564036916</v>
      </c>
      <c r="K79" s="88">
        <f t="shared" si="30"/>
        <v>99.14837366290989</v>
      </c>
      <c r="L79" s="90">
        <f t="shared" si="115"/>
        <v>9.9148373662909872</v>
      </c>
      <c r="M79" s="84">
        <f t="shared" si="116"/>
        <v>16.524728943818314</v>
      </c>
      <c r="N79" s="84">
        <f t="shared" si="117"/>
        <v>33.049457887636628</v>
      </c>
      <c r="O79" s="114">
        <f t="shared" si="125"/>
        <v>46.269241042691277</v>
      </c>
      <c r="P79" s="88">
        <f t="shared" si="24"/>
        <v>66.098915775273255</v>
      </c>
      <c r="Q79" s="90">
        <f t="shared" si="118"/>
        <v>7.4361280247182417</v>
      </c>
      <c r="R79" s="84">
        <f t="shared" si="119"/>
        <v>12.393546707863736</v>
      </c>
      <c r="S79" s="84">
        <f t="shared" si="120"/>
        <v>24.787093415727472</v>
      </c>
      <c r="T79" s="114">
        <f t="shared" si="126"/>
        <v>34.701930782018458</v>
      </c>
      <c r="U79" s="88">
        <f t="shared" si="25"/>
        <v>49.574186831454945</v>
      </c>
      <c r="V79" s="90">
        <f t="shared" si="121"/>
        <v>4.9574186831454936</v>
      </c>
      <c r="W79" s="84">
        <f t="shared" si="122"/>
        <v>8.2623644719091569</v>
      </c>
      <c r="X79" s="84">
        <f t="shared" si="123"/>
        <v>16.524728943818314</v>
      </c>
      <c r="Y79" s="114">
        <f t="shared" si="127"/>
        <v>23.134620521345639</v>
      </c>
      <c r="Z79" s="88">
        <f t="shared" si="26"/>
        <v>33.049457887636628</v>
      </c>
    </row>
    <row r="80" spans="1:26" ht="15.75" thickBot="1" x14ac:dyDescent="0.3">
      <c r="A80" s="163"/>
      <c r="B80" s="130">
        <v>6</v>
      </c>
      <c r="C80" s="110">
        <v>6.9572303248670622</v>
      </c>
      <c r="D80" s="110">
        <v>6.5426945396924525</v>
      </c>
      <c r="E80" s="53">
        <f t="shared" si="128"/>
        <v>4.525483399593905</v>
      </c>
      <c r="F80" s="68" t="s">
        <v>22</v>
      </c>
      <c r="G80" s="91">
        <f t="shared" si="112"/>
        <v>16.291740238538058</v>
      </c>
      <c r="H80" s="85">
        <f t="shared" si="113"/>
        <v>27.152900397563432</v>
      </c>
      <c r="I80" s="85">
        <f t="shared" si="114"/>
        <v>54.305800795126864</v>
      </c>
      <c r="J80" s="115">
        <f t="shared" si="124"/>
        <v>76.028121113177605</v>
      </c>
      <c r="K80" s="89">
        <f t="shared" si="30"/>
        <v>108.61160159025373</v>
      </c>
      <c r="L80" s="91">
        <f t="shared" si="115"/>
        <v>10.861160159025372</v>
      </c>
      <c r="M80" s="85">
        <f t="shared" si="116"/>
        <v>18.10193359837562</v>
      </c>
      <c r="N80" s="85">
        <f t="shared" si="117"/>
        <v>36.20386719675124</v>
      </c>
      <c r="O80" s="115">
        <f t="shared" si="125"/>
        <v>50.685414075451732</v>
      </c>
      <c r="P80" s="89">
        <f t="shared" si="24"/>
        <v>72.40773439350248</v>
      </c>
      <c r="Q80" s="91">
        <f t="shared" si="118"/>
        <v>8.1458701192690288</v>
      </c>
      <c r="R80" s="85">
        <f t="shared" si="119"/>
        <v>13.576450198781716</v>
      </c>
      <c r="S80" s="85">
        <f t="shared" si="120"/>
        <v>27.152900397563432</v>
      </c>
      <c r="T80" s="115">
        <f t="shared" si="126"/>
        <v>38.014060556588802</v>
      </c>
      <c r="U80" s="89">
        <f t="shared" si="25"/>
        <v>54.305800795126864</v>
      </c>
      <c r="V80" s="91">
        <f t="shared" si="121"/>
        <v>5.4305800795126862</v>
      </c>
      <c r="W80" s="85">
        <f t="shared" si="122"/>
        <v>9.05096679918781</v>
      </c>
      <c r="X80" s="85">
        <f t="shared" si="123"/>
        <v>18.10193359837562</v>
      </c>
      <c r="Y80" s="115">
        <f t="shared" si="127"/>
        <v>25.342707037725866</v>
      </c>
      <c r="Z80" s="89">
        <f t="shared" si="26"/>
        <v>36.20386719675124</v>
      </c>
    </row>
    <row r="81" spans="1:26" x14ac:dyDescent="0.25">
      <c r="A81" s="168" t="s">
        <v>12</v>
      </c>
      <c r="B81" s="129">
        <v>0.7</v>
      </c>
      <c r="C81" s="109">
        <v>0.87449511130389146</v>
      </c>
      <c r="D81" s="109">
        <v>0.79892869213143658</v>
      </c>
      <c r="E81" s="52">
        <f t="shared" ref="E81:E82" si="129">$E$86*SQRT(B81/3)</f>
        <v>1.9321835661585918</v>
      </c>
      <c r="F81" s="64"/>
      <c r="G81" s="94">
        <f>$E$2*K81</f>
        <v>6.9558608381709304</v>
      </c>
      <c r="H81" s="83">
        <f>K81*H$7</f>
        <v>11.593101396951552</v>
      </c>
      <c r="I81" s="83">
        <f>K81*I$7</f>
        <v>23.186202793903103</v>
      </c>
      <c r="J81" s="113">
        <f>K81*J$7</f>
        <v>32.460683911464344</v>
      </c>
      <c r="K81" s="93">
        <f t="shared" si="30"/>
        <v>46.372405587806206</v>
      </c>
      <c r="L81" s="94">
        <f>$E$2*P81</f>
        <v>4.6372405587806202</v>
      </c>
      <c r="M81" s="83">
        <f>P81*M$7</f>
        <v>7.728734264634368</v>
      </c>
      <c r="N81" s="83">
        <f>P81*N$7</f>
        <v>15.457468529268736</v>
      </c>
      <c r="O81" s="113">
        <f>P81*O$7</f>
        <v>21.640455940976228</v>
      </c>
      <c r="P81" s="93">
        <f t="shared" si="24"/>
        <v>30.914937058537472</v>
      </c>
      <c r="Q81" s="94">
        <f>$E$2*U81</f>
        <v>3.4779304190854652</v>
      </c>
      <c r="R81" s="83">
        <f>U81*R$7</f>
        <v>5.7965506984757758</v>
      </c>
      <c r="S81" s="83">
        <f>U81*S$7</f>
        <v>11.593101396951552</v>
      </c>
      <c r="T81" s="113">
        <f>U81*T$7</f>
        <v>16.230341955732172</v>
      </c>
      <c r="U81" s="93">
        <f t="shared" si="25"/>
        <v>23.186202793903103</v>
      </c>
      <c r="V81" s="94">
        <f>$E$2*Z81</f>
        <v>2.3186202793903101</v>
      </c>
      <c r="W81" s="83">
        <f>Z81*W$7</f>
        <v>3.864367132317184</v>
      </c>
      <c r="X81" s="83">
        <f>Z81*X$7</f>
        <v>7.728734264634368</v>
      </c>
      <c r="Y81" s="113">
        <f>Z81*Y$7</f>
        <v>10.820227970488114</v>
      </c>
      <c r="Z81" s="93">
        <f t="shared" si="26"/>
        <v>15.457468529268736</v>
      </c>
    </row>
    <row r="82" spans="1:26" x14ac:dyDescent="0.25">
      <c r="A82" s="169"/>
      <c r="B82" s="130">
        <v>1</v>
      </c>
      <c r="C82" s="110">
        <v>1.2492787304341306</v>
      </c>
      <c r="D82" s="110">
        <v>1.1413267030449095</v>
      </c>
      <c r="E82" s="53">
        <f t="shared" si="129"/>
        <v>2.3094010767585029</v>
      </c>
      <c r="F82" s="38"/>
      <c r="G82" s="90">
        <f t="shared" ref="G82:G89" si="130">$E$2*K82</f>
        <v>8.3138438763306102</v>
      </c>
      <c r="H82" s="84">
        <f t="shared" ref="H82:H89" si="131">K82*H$7</f>
        <v>13.856406460551018</v>
      </c>
      <c r="I82" s="84">
        <f t="shared" ref="I82:I89" si="132">K82*I$7</f>
        <v>27.712812921102035</v>
      </c>
      <c r="J82" s="114">
        <f t="shared" ref="J82:J89" si="133">K82*J$7</f>
        <v>38.797938089542846</v>
      </c>
      <c r="K82" s="88">
        <f t="shared" si="30"/>
        <v>55.42562584220407</v>
      </c>
      <c r="L82" s="90">
        <f t="shared" ref="L82:L89" si="134">$E$2*P82</f>
        <v>5.5425625842204065</v>
      </c>
      <c r="M82" s="84">
        <f t="shared" ref="M82:M89" si="135">P82*M$7</f>
        <v>9.2376043070340117</v>
      </c>
      <c r="N82" s="84">
        <f t="shared" ref="N82:N89" si="136">P82*N$7</f>
        <v>18.475208614068023</v>
      </c>
      <c r="O82" s="114">
        <f t="shared" ref="O82:O89" si="137">P82*O$7</f>
        <v>25.865292059695232</v>
      </c>
      <c r="P82" s="88">
        <f t="shared" ref="P82:P105" si="138">(600*$E82)/($A$2*L$5)</f>
        <v>36.950417228136047</v>
      </c>
      <c r="Q82" s="90">
        <f t="shared" ref="Q82:Q89" si="139">$E$2*U82</f>
        <v>4.1569219381653051</v>
      </c>
      <c r="R82" s="84">
        <f t="shared" ref="R82:R89" si="140">U82*R$7</f>
        <v>6.9282032302755088</v>
      </c>
      <c r="S82" s="84">
        <f t="shared" ref="S82:S89" si="141">U82*S$7</f>
        <v>13.856406460551018</v>
      </c>
      <c r="T82" s="114">
        <f t="shared" ref="T82:T89" si="142">U82*T$7</f>
        <v>19.398969044771423</v>
      </c>
      <c r="U82" s="88">
        <f t="shared" ref="U82:U105" si="143">(600*$E82)/($A$2*Q$5)</f>
        <v>27.712812921102035</v>
      </c>
      <c r="V82" s="90">
        <f t="shared" ref="V82:V89" si="144">$E$2*Z82</f>
        <v>2.7712812921102032</v>
      </c>
      <c r="W82" s="84">
        <f t="shared" ref="W82:W89" si="145">Z82*W$7</f>
        <v>4.6188021535170058</v>
      </c>
      <c r="X82" s="84">
        <f t="shared" ref="X82:X89" si="146">Z82*X$7</f>
        <v>9.2376043070340117</v>
      </c>
      <c r="Y82" s="114">
        <f t="shared" ref="Y82:Y89" si="147">Z82*Y$7</f>
        <v>12.932646029847616</v>
      </c>
      <c r="Z82" s="88">
        <f t="shared" ref="Z82:Z105" si="148">(600*$E82)/($A$2*V$5)</f>
        <v>18.475208614068023</v>
      </c>
    </row>
    <row r="83" spans="1:26" x14ac:dyDescent="0.25">
      <c r="A83" s="169"/>
      <c r="B83" s="130">
        <v>1.5</v>
      </c>
      <c r="C83" s="110">
        <v>1.873918095651196</v>
      </c>
      <c r="D83" s="110">
        <v>1.7119900545673643</v>
      </c>
      <c r="E83" s="53">
        <f>$E$86*SQRT(B83/3)</f>
        <v>2.8284271247461903</v>
      </c>
      <c r="F83" s="36" t="s">
        <v>23</v>
      </c>
      <c r="G83" s="90">
        <f t="shared" si="130"/>
        <v>10.182337649086286</v>
      </c>
      <c r="H83" s="84">
        <f t="shared" si="131"/>
        <v>16.970562748477143</v>
      </c>
      <c r="I83" s="84">
        <f t="shared" si="132"/>
        <v>33.941125496954285</v>
      </c>
      <c r="J83" s="114">
        <f t="shared" si="133"/>
        <v>47.517575695735999</v>
      </c>
      <c r="K83" s="88">
        <f t="shared" ref="K83:K105" si="149">(600*$E83)/($A$2*G$5)</f>
        <v>67.882250993908571</v>
      </c>
      <c r="L83" s="90">
        <f t="shared" si="134"/>
        <v>6.7882250993908562</v>
      </c>
      <c r="M83" s="84">
        <f t="shared" si="135"/>
        <v>11.313708498984761</v>
      </c>
      <c r="N83" s="84">
        <f t="shared" si="136"/>
        <v>22.627416997969522</v>
      </c>
      <c r="O83" s="114">
        <f t="shared" si="137"/>
        <v>31.678383797157331</v>
      </c>
      <c r="P83" s="88">
        <f t="shared" si="138"/>
        <v>45.254833995939045</v>
      </c>
      <c r="Q83" s="90">
        <f t="shared" si="139"/>
        <v>5.0911688245431428</v>
      </c>
      <c r="R83" s="84">
        <f t="shared" si="140"/>
        <v>8.4852813742385713</v>
      </c>
      <c r="S83" s="84">
        <f t="shared" si="141"/>
        <v>16.970562748477143</v>
      </c>
      <c r="T83" s="114">
        <f t="shared" si="142"/>
        <v>23.758787847868</v>
      </c>
      <c r="U83" s="88">
        <f t="shared" si="143"/>
        <v>33.941125496954285</v>
      </c>
      <c r="V83" s="90">
        <f t="shared" si="144"/>
        <v>3.3941125496954281</v>
      </c>
      <c r="W83" s="84">
        <f t="shared" si="145"/>
        <v>5.6568542494923806</v>
      </c>
      <c r="X83" s="84">
        <f t="shared" si="146"/>
        <v>11.313708498984761</v>
      </c>
      <c r="Y83" s="114">
        <f t="shared" si="147"/>
        <v>15.839191898578665</v>
      </c>
      <c r="Z83" s="88">
        <f t="shared" si="148"/>
        <v>22.627416997969522</v>
      </c>
    </row>
    <row r="84" spans="1:26" ht="15" customHeight="1" x14ac:dyDescent="0.25">
      <c r="A84" s="169"/>
      <c r="B84" s="130">
        <v>2</v>
      </c>
      <c r="C84" s="110">
        <v>2.4985574608682612</v>
      </c>
      <c r="D84" s="110">
        <v>2.2826534060898189</v>
      </c>
      <c r="E84" s="53">
        <f>$E$86*SQRT(B84/3)</f>
        <v>3.2659863237109041</v>
      </c>
      <c r="F84" s="36" t="s">
        <v>23</v>
      </c>
      <c r="G84" s="90">
        <f t="shared" si="130"/>
        <v>11.757550765359255</v>
      </c>
      <c r="H84" s="84">
        <f t="shared" si="131"/>
        <v>19.595917942265427</v>
      </c>
      <c r="I84" s="84">
        <f t="shared" si="132"/>
        <v>39.191835884530853</v>
      </c>
      <c r="J84" s="114">
        <f t="shared" si="133"/>
        <v>54.868570238343189</v>
      </c>
      <c r="K84" s="88">
        <f t="shared" si="149"/>
        <v>78.383671769061706</v>
      </c>
      <c r="L84" s="90">
        <f t="shared" si="134"/>
        <v>7.8383671769061696</v>
      </c>
      <c r="M84" s="84">
        <f t="shared" si="135"/>
        <v>13.063945294843617</v>
      </c>
      <c r="N84" s="84">
        <f t="shared" si="136"/>
        <v>26.127890589687233</v>
      </c>
      <c r="O84" s="114">
        <f t="shared" si="137"/>
        <v>36.579046825562124</v>
      </c>
      <c r="P84" s="88">
        <f t="shared" si="138"/>
        <v>52.255781179374466</v>
      </c>
      <c r="Q84" s="90">
        <f t="shared" si="139"/>
        <v>5.8787753826796276</v>
      </c>
      <c r="R84" s="84">
        <f t="shared" si="140"/>
        <v>9.7979589711327133</v>
      </c>
      <c r="S84" s="84">
        <f t="shared" si="141"/>
        <v>19.595917942265427</v>
      </c>
      <c r="T84" s="114">
        <f t="shared" si="142"/>
        <v>27.434285119171594</v>
      </c>
      <c r="U84" s="88">
        <f t="shared" si="143"/>
        <v>39.191835884530853</v>
      </c>
      <c r="V84" s="90">
        <f t="shared" si="144"/>
        <v>3.9191835884530848</v>
      </c>
      <c r="W84" s="84">
        <f t="shared" si="145"/>
        <v>6.5319726474218083</v>
      </c>
      <c r="X84" s="84">
        <f t="shared" si="146"/>
        <v>13.063945294843617</v>
      </c>
      <c r="Y84" s="114">
        <f t="shared" si="147"/>
        <v>18.289523412781062</v>
      </c>
      <c r="Z84" s="88">
        <f t="shared" si="148"/>
        <v>26.127890589687233</v>
      </c>
    </row>
    <row r="85" spans="1:26" x14ac:dyDescent="0.25">
      <c r="A85" s="169"/>
      <c r="B85" s="130">
        <v>2.5</v>
      </c>
      <c r="C85" s="110">
        <v>3.1231968260853269</v>
      </c>
      <c r="D85" s="110">
        <v>2.8533167576122738</v>
      </c>
      <c r="E85" s="53">
        <f>$E$86*SQRT(B85/3)</f>
        <v>3.6514837167011076</v>
      </c>
      <c r="F85" s="36" t="s">
        <v>23</v>
      </c>
      <c r="G85" s="90">
        <f t="shared" si="130"/>
        <v>13.145341380123986</v>
      </c>
      <c r="H85" s="84">
        <f t="shared" si="131"/>
        <v>21.908902300206645</v>
      </c>
      <c r="I85" s="84">
        <f t="shared" si="132"/>
        <v>43.81780460041329</v>
      </c>
      <c r="J85" s="114">
        <f t="shared" si="133"/>
        <v>61.344926440578604</v>
      </c>
      <c r="K85" s="88">
        <f t="shared" si="149"/>
        <v>87.635609200826579</v>
      </c>
      <c r="L85" s="90">
        <f t="shared" si="134"/>
        <v>8.7635609200826572</v>
      </c>
      <c r="M85" s="84">
        <f t="shared" si="135"/>
        <v>14.60593486680443</v>
      </c>
      <c r="N85" s="84">
        <f t="shared" si="136"/>
        <v>29.211869733608861</v>
      </c>
      <c r="O85" s="114">
        <f t="shared" si="137"/>
        <v>40.8966176270524</v>
      </c>
      <c r="P85" s="88">
        <f t="shared" si="138"/>
        <v>58.423739467217722</v>
      </c>
      <c r="Q85" s="90">
        <f t="shared" si="139"/>
        <v>6.5726706900619929</v>
      </c>
      <c r="R85" s="84">
        <f t="shared" si="140"/>
        <v>10.954451150103322</v>
      </c>
      <c r="S85" s="84">
        <f t="shared" si="141"/>
        <v>21.908902300206645</v>
      </c>
      <c r="T85" s="114">
        <f t="shared" si="142"/>
        <v>30.672463220289302</v>
      </c>
      <c r="U85" s="88">
        <f t="shared" si="143"/>
        <v>43.81780460041329</v>
      </c>
      <c r="V85" s="90">
        <f t="shared" si="144"/>
        <v>4.3817804600413286</v>
      </c>
      <c r="W85" s="84">
        <f t="shared" si="145"/>
        <v>7.3029674334022152</v>
      </c>
      <c r="X85" s="84">
        <f t="shared" si="146"/>
        <v>14.60593486680443</v>
      </c>
      <c r="Y85" s="114">
        <f t="shared" si="147"/>
        <v>20.4483088135262</v>
      </c>
      <c r="Z85" s="88">
        <f t="shared" si="148"/>
        <v>29.211869733608861</v>
      </c>
    </row>
    <row r="86" spans="1:26" x14ac:dyDescent="0.25">
      <c r="A86" s="169"/>
      <c r="B86" s="130">
        <v>3</v>
      </c>
      <c r="C86" s="110">
        <v>3.7478361913023921</v>
      </c>
      <c r="D86" s="110">
        <v>3.4239801091347282</v>
      </c>
      <c r="E86" s="53">
        <v>4</v>
      </c>
      <c r="F86" s="36" t="s">
        <v>23</v>
      </c>
      <c r="G86" s="90">
        <f t="shared" si="130"/>
        <v>14.399999999999999</v>
      </c>
      <c r="H86" s="84">
        <f t="shared" si="131"/>
        <v>24</v>
      </c>
      <c r="I86" s="84">
        <f t="shared" si="132"/>
        <v>48</v>
      </c>
      <c r="J86" s="114">
        <f t="shared" si="133"/>
        <v>67.199999999999989</v>
      </c>
      <c r="K86" s="88">
        <f t="shared" si="149"/>
        <v>96</v>
      </c>
      <c r="L86" s="90">
        <f t="shared" si="134"/>
        <v>9.6</v>
      </c>
      <c r="M86" s="84">
        <f t="shared" si="135"/>
        <v>16</v>
      </c>
      <c r="N86" s="84">
        <f t="shared" si="136"/>
        <v>32</v>
      </c>
      <c r="O86" s="114">
        <f t="shared" si="137"/>
        <v>44.8</v>
      </c>
      <c r="P86" s="88">
        <f t="shared" si="138"/>
        <v>64</v>
      </c>
      <c r="Q86" s="90">
        <f t="shared" si="139"/>
        <v>7.1999999999999993</v>
      </c>
      <c r="R86" s="84">
        <f t="shared" si="140"/>
        <v>12</v>
      </c>
      <c r="S86" s="84">
        <f t="shared" si="141"/>
        <v>24</v>
      </c>
      <c r="T86" s="114">
        <f t="shared" si="142"/>
        <v>33.599999999999994</v>
      </c>
      <c r="U86" s="88">
        <f t="shared" si="143"/>
        <v>48</v>
      </c>
      <c r="V86" s="90">
        <f t="shared" si="144"/>
        <v>4.8</v>
      </c>
      <c r="W86" s="84">
        <f t="shared" si="145"/>
        <v>8</v>
      </c>
      <c r="X86" s="84">
        <f t="shared" si="146"/>
        <v>16</v>
      </c>
      <c r="Y86" s="114">
        <f t="shared" si="147"/>
        <v>22.4</v>
      </c>
      <c r="Z86" s="88">
        <f t="shared" si="148"/>
        <v>32</v>
      </c>
    </row>
    <row r="87" spans="1:26" x14ac:dyDescent="0.25">
      <c r="A87" s="169"/>
      <c r="B87" s="130">
        <v>4</v>
      </c>
      <c r="C87" s="110">
        <v>4.9971149217365225</v>
      </c>
      <c r="D87" s="110">
        <v>4.5653068121796379</v>
      </c>
      <c r="E87" s="53">
        <f>$E$86*SQRT(B87/3)</f>
        <v>4.6188021535170058</v>
      </c>
      <c r="F87" s="68" t="s">
        <v>22</v>
      </c>
      <c r="G87" s="90">
        <f t="shared" si="130"/>
        <v>16.62768775266122</v>
      </c>
      <c r="H87" s="84">
        <f t="shared" si="131"/>
        <v>27.712812921102035</v>
      </c>
      <c r="I87" s="84">
        <f t="shared" si="132"/>
        <v>55.42562584220407</v>
      </c>
      <c r="J87" s="114">
        <f t="shared" si="133"/>
        <v>77.595876179085693</v>
      </c>
      <c r="K87" s="88">
        <f t="shared" si="149"/>
        <v>110.85125168440814</v>
      </c>
      <c r="L87" s="90">
        <f t="shared" si="134"/>
        <v>11.085125168440813</v>
      </c>
      <c r="M87" s="84">
        <f t="shared" si="135"/>
        <v>18.475208614068023</v>
      </c>
      <c r="N87" s="84">
        <f t="shared" si="136"/>
        <v>36.950417228136047</v>
      </c>
      <c r="O87" s="114">
        <f t="shared" si="137"/>
        <v>51.730584119390464</v>
      </c>
      <c r="P87" s="88">
        <f t="shared" si="138"/>
        <v>73.900834456272094</v>
      </c>
      <c r="Q87" s="90">
        <f t="shared" si="139"/>
        <v>8.3138438763306102</v>
      </c>
      <c r="R87" s="84">
        <f t="shared" si="140"/>
        <v>13.856406460551018</v>
      </c>
      <c r="S87" s="84">
        <f t="shared" si="141"/>
        <v>27.712812921102035</v>
      </c>
      <c r="T87" s="114">
        <f t="shared" si="142"/>
        <v>38.797938089542846</v>
      </c>
      <c r="U87" s="88">
        <f t="shared" si="143"/>
        <v>55.42562584220407</v>
      </c>
      <c r="V87" s="90">
        <f t="shared" si="144"/>
        <v>5.5425625842204065</v>
      </c>
      <c r="W87" s="84">
        <f t="shared" si="145"/>
        <v>9.2376043070340117</v>
      </c>
      <c r="X87" s="84">
        <f t="shared" si="146"/>
        <v>18.475208614068023</v>
      </c>
      <c r="Y87" s="114">
        <f t="shared" si="147"/>
        <v>25.865292059695232</v>
      </c>
      <c r="Z87" s="88">
        <f t="shared" si="148"/>
        <v>36.950417228136047</v>
      </c>
    </row>
    <row r="88" spans="1:26" x14ac:dyDescent="0.25">
      <c r="A88" s="169"/>
      <c r="B88" s="130">
        <v>5</v>
      </c>
      <c r="C88" s="110">
        <v>6.2463936521706529</v>
      </c>
      <c r="D88" s="110">
        <v>5.7066335152245475</v>
      </c>
      <c r="E88" s="53">
        <f t="shared" ref="E88:E89" si="150">$E$86*SQRT(B88/3)</f>
        <v>5.1639777949432224</v>
      </c>
      <c r="F88" s="68" t="s">
        <v>22</v>
      </c>
      <c r="G88" s="90">
        <f t="shared" si="130"/>
        <v>18.590320061795602</v>
      </c>
      <c r="H88" s="84">
        <f t="shared" si="131"/>
        <v>30.983866769659336</v>
      </c>
      <c r="I88" s="84">
        <f t="shared" si="132"/>
        <v>61.967733539318672</v>
      </c>
      <c r="J88" s="114">
        <f t="shared" si="133"/>
        <v>86.754826955046141</v>
      </c>
      <c r="K88" s="88">
        <f t="shared" si="149"/>
        <v>123.93546707863734</v>
      </c>
      <c r="L88" s="90">
        <f t="shared" si="134"/>
        <v>12.393546707863733</v>
      </c>
      <c r="M88" s="84">
        <f t="shared" si="135"/>
        <v>20.65591117977289</v>
      </c>
      <c r="N88" s="84">
        <f t="shared" si="136"/>
        <v>41.311822359545779</v>
      </c>
      <c r="O88" s="114">
        <f t="shared" si="137"/>
        <v>57.836551303364089</v>
      </c>
      <c r="P88" s="88">
        <f t="shared" si="138"/>
        <v>82.623644719091558</v>
      </c>
      <c r="Q88" s="90">
        <f t="shared" si="139"/>
        <v>9.2951600308978009</v>
      </c>
      <c r="R88" s="84">
        <f t="shared" si="140"/>
        <v>15.491933384829668</v>
      </c>
      <c r="S88" s="84">
        <f t="shared" si="141"/>
        <v>30.983866769659336</v>
      </c>
      <c r="T88" s="114">
        <f t="shared" si="142"/>
        <v>43.377413477523071</v>
      </c>
      <c r="U88" s="88">
        <f t="shared" si="143"/>
        <v>61.967733539318672</v>
      </c>
      <c r="V88" s="90">
        <f t="shared" si="144"/>
        <v>6.1967733539318663</v>
      </c>
      <c r="W88" s="84">
        <f t="shared" si="145"/>
        <v>10.327955589886445</v>
      </c>
      <c r="X88" s="84">
        <f t="shared" si="146"/>
        <v>20.65591117977289</v>
      </c>
      <c r="Y88" s="114">
        <f t="shared" si="147"/>
        <v>28.918275651682045</v>
      </c>
      <c r="Z88" s="88">
        <f t="shared" si="148"/>
        <v>41.311822359545779</v>
      </c>
    </row>
    <row r="89" spans="1:26" ht="15.75" thickBot="1" x14ac:dyDescent="0.3">
      <c r="A89" s="170"/>
      <c r="B89" s="131">
        <v>6</v>
      </c>
      <c r="C89" s="111">
        <v>7.4956723826047842</v>
      </c>
      <c r="D89" s="111">
        <v>6.8479602182694572</v>
      </c>
      <c r="E89" s="54">
        <f t="shared" si="150"/>
        <v>5.6568542494923806</v>
      </c>
      <c r="F89" s="69" t="s">
        <v>22</v>
      </c>
      <c r="G89" s="91">
        <f t="shared" si="130"/>
        <v>20.364675298172571</v>
      </c>
      <c r="H89" s="85">
        <f t="shared" si="131"/>
        <v>33.941125496954285</v>
      </c>
      <c r="I89" s="85">
        <f t="shared" si="132"/>
        <v>67.882250993908571</v>
      </c>
      <c r="J89" s="115">
        <f t="shared" si="133"/>
        <v>95.035151391471999</v>
      </c>
      <c r="K89" s="89">
        <f t="shared" si="149"/>
        <v>135.76450198781714</v>
      </c>
      <c r="L89" s="91">
        <f t="shared" si="134"/>
        <v>13.576450198781712</v>
      </c>
      <c r="M89" s="85">
        <f t="shared" si="135"/>
        <v>22.627416997969522</v>
      </c>
      <c r="N89" s="85">
        <f t="shared" si="136"/>
        <v>45.254833995939045</v>
      </c>
      <c r="O89" s="115">
        <f t="shared" si="137"/>
        <v>63.356767594314661</v>
      </c>
      <c r="P89" s="89">
        <f t="shared" si="138"/>
        <v>90.509667991878089</v>
      </c>
      <c r="Q89" s="91">
        <f t="shared" si="139"/>
        <v>10.182337649086286</v>
      </c>
      <c r="R89" s="85">
        <f t="shared" si="140"/>
        <v>16.970562748477143</v>
      </c>
      <c r="S89" s="85">
        <f t="shared" si="141"/>
        <v>33.941125496954285</v>
      </c>
      <c r="T89" s="115">
        <f t="shared" si="142"/>
        <v>47.517575695735999</v>
      </c>
      <c r="U89" s="89">
        <f t="shared" si="143"/>
        <v>67.882250993908571</v>
      </c>
      <c r="V89" s="91">
        <f t="shared" si="144"/>
        <v>6.7882250993908562</v>
      </c>
      <c r="W89" s="85">
        <f t="shared" si="145"/>
        <v>11.313708498984761</v>
      </c>
      <c r="X89" s="85">
        <f t="shared" si="146"/>
        <v>22.627416997969522</v>
      </c>
      <c r="Y89" s="115">
        <f t="shared" si="147"/>
        <v>31.678383797157331</v>
      </c>
      <c r="Z89" s="89">
        <f t="shared" si="148"/>
        <v>45.254833995939045</v>
      </c>
    </row>
    <row r="90" spans="1:26" x14ac:dyDescent="0.25">
      <c r="A90" s="167" t="s">
        <v>29</v>
      </c>
      <c r="B90" s="130">
        <v>0.7</v>
      </c>
      <c r="C90" s="110">
        <v>0.95127296027760366</v>
      </c>
      <c r="D90" s="110">
        <v>0.8424573166692686</v>
      </c>
      <c r="E90" s="53">
        <f t="shared" ref="E90:E92" si="151">$E$95*SQRT(B90/3)</f>
        <v>2.3186202793903101</v>
      </c>
      <c r="F90" s="38"/>
      <c r="G90" s="94">
        <f>$E$2*K90</f>
        <v>8.3470330058051161</v>
      </c>
      <c r="H90" s="83">
        <f>K90*H$7</f>
        <v>13.911721676341861</v>
      </c>
      <c r="I90" s="83">
        <f>K90*I$7</f>
        <v>27.823443352683721</v>
      </c>
      <c r="J90" s="113">
        <f>K90*J$7</f>
        <v>38.952820693757211</v>
      </c>
      <c r="K90" s="93">
        <f t="shared" si="149"/>
        <v>55.646886705367443</v>
      </c>
      <c r="L90" s="94">
        <f>$E$2*P90</f>
        <v>5.5646886705367438</v>
      </c>
      <c r="M90" s="83">
        <f>P90*M$7</f>
        <v>9.2744811175612405</v>
      </c>
      <c r="N90" s="83">
        <f>P90*N$7</f>
        <v>18.548962235122481</v>
      </c>
      <c r="O90" s="113">
        <f>P90*O$7</f>
        <v>25.968547129171473</v>
      </c>
      <c r="P90" s="93">
        <f t="shared" si="138"/>
        <v>37.097924470244962</v>
      </c>
      <c r="Q90" s="94">
        <f>$E$2*U90</f>
        <v>4.173516502902558</v>
      </c>
      <c r="R90" s="83">
        <f>U90*R$7</f>
        <v>6.9558608381709304</v>
      </c>
      <c r="S90" s="83">
        <f>U90*S$7</f>
        <v>13.911721676341861</v>
      </c>
      <c r="T90" s="113">
        <f>U90*T$7</f>
        <v>19.476410346878605</v>
      </c>
      <c r="U90" s="93">
        <f t="shared" si="143"/>
        <v>27.823443352683721</v>
      </c>
      <c r="V90" s="94">
        <f>$E$2*Z90</f>
        <v>2.7823443352683719</v>
      </c>
      <c r="W90" s="83">
        <f>Z90*W$7</f>
        <v>4.6372405587806202</v>
      </c>
      <c r="X90" s="83">
        <f>Z90*X$7</f>
        <v>9.2744811175612405</v>
      </c>
      <c r="Y90" s="113">
        <f>Z90*Y$7</f>
        <v>12.984273564585736</v>
      </c>
      <c r="Z90" s="93">
        <f t="shared" si="148"/>
        <v>18.548962235122481</v>
      </c>
    </row>
    <row r="91" spans="1:26" x14ac:dyDescent="0.25">
      <c r="A91" s="167"/>
      <c r="B91" s="130">
        <v>1</v>
      </c>
      <c r="C91" s="110">
        <v>1.3589613718251481</v>
      </c>
      <c r="D91" s="110">
        <v>1.2035104523846696</v>
      </c>
      <c r="E91" s="53">
        <f t="shared" si="151"/>
        <v>2.7712812921102032</v>
      </c>
      <c r="F91" s="38"/>
      <c r="G91" s="90">
        <f t="shared" ref="G91:G98" si="152">$E$2*K91</f>
        <v>9.9766126515967315</v>
      </c>
      <c r="H91" s="84">
        <f t="shared" ref="H91:H98" si="153">K91*H$7</f>
        <v>16.62768775266122</v>
      </c>
      <c r="I91" s="84">
        <f t="shared" ref="I91:I98" si="154">K91*I$7</f>
        <v>33.255375505322441</v>
      </c>
      <c r="J91" s="114">
        <f t="shared" ref="J91:J98" si="155">K91*J$7</f>
        <v>46.557525707451411</v>
      </c>
      <c r="K91" s="88">
        <f t="shared" si="149"/>
        <v>66.510751010644881</v>
      </c>
      <c r="L91" s="90">
        <f t="shared" ref="L91:L98" si="156">$E$2*P91</f>
        <v>6.651075101064488</v>
      </c>
      <c r="M91" s="84">
        <f t="shared" ref="M91:M98" si="157">P91*M$7</f>
        <v>11.085125168440813</v>
      </c>
      <c r="N91" s="84">
        <f t="shared" ref="N91:N98" si="158">P91*N$7</f>
        <v>22.170250336881626</v>
      </c>
      <c r="O91" s="114">
        <f t="shared" ref="O91:O98" si="159">P91*O$7</f>
        <v>31.038350471634274</v>
      </c>
      <c r="P91" s="88">
        <f t="shared" si="138"/>
        <v>44.340500673763252</v>
      </c>
      <c r="Q91" s="90">
        <f t="shared" ref="Q91:Q98" si="160">$E$2*U91</f>
        <v>4.9883063257983657</v>
      </c>
      <c r="R91" s="84">
        <f t="shared" ref="R91:R98" si="161">U91*R$7</f>
        <v>8.3138438763306102</v>
      </c>
      <c r="S91" s="84">
        <f t="shared" ref="S91:S98" si="162">U91*S$7</f>
        <v>16.62768775266122</v>
      </c>
      <c r="T91" s="114">
        <f t="shared" ref="T91:T98" si="163">U91*T$7</f>
        <v>23.278762853725706</v>
      </c>
      <c r="U91" s="88">
        <f t="shared" si="143"/>
        <v>33.255375505322441</v>
      </c>
      <c r="V91" s="90">
        <f t="shared" ref="V91:V98" si="164">$E$2*Z91</f>
        <v>3.325537550532244</v>
      </c>
      <c r="W91" s="84">
        <f t="shared" ref="W91:W98" si="165">Z91*W$7</f>
        <v>5.5425625842204065</v>
      </c>
      <c r="X91" s="84">
        <f t="shared" ref="X91:X98" si="166">Z91*X$7</f>
        <v>11.085125168440813</v>
      </c>
      <c r="Y91" s="114">
        <f t="shared" ref="Y91:Y98" si="167">Z91*Y$7</f>
        <v>15.519175235817137</v>
      </c>
      <c r="Z91" s="88">
        <f t="shared" si="148"/>
        <v>22.170250336881626</v>
      </c>
    </row>
    <row r="92" spans="1:26" x14ac:dyDescent="0.25">
      <c r="A92" s="167"/>
      <c r="B92" s="130">
        <v>1.5</v>
      </c>
      <c r="C92" s="110">
        <v>2.038442057737722</v>
      </c>
      <c r="D92" s="110">
        <v>1.8052656785770045</v>
      </c>
      <c r="E92" s="53">
        <f t="shared" si="151"/>
        <v>3.3941125496954281</v>
      </c>
      <c r="F92" s="38"/>
      <c r="G92" s="90">
        <f t="shared" si="152"/>
        <v>12.218805178903542</v>
      </c>
      <c r="H92" s="84">
        <f t="shared" si="153"/>
        <v>20.364675298172571</v>
      </c>
      <c r="I92" s="84">
        <f t="shared" si="154"/>
        <v>40.729350596345142</v>
      </c>
      <c r="J92" s="114">
        <f t="shared" si="155"/>
        <v>57.021090834883196</v>
      </c>
      <c r="K92" s="88">
        <f t="shared" si="149"/>
        <v>81.458701192690285</v>
      </c>
      <c r="L92" s="90">
        <f t="shared" si="156"/>
        <v>8.145870119269027</v>
      </c>
      <c r="M92" s="84">
        <f t="shared" si="157"/>
        <v>13.576450198781712</v>
      </c>
      <c r="N92" s="84">
        <f t="shared" si="158"/>
        <v>27.152900397563425</v>
      </c>
      <c r="O92" s="114">
        <f t="shared" si="159"/>
        <v>38.014060556588795</v>
      </c>
      <c r="P92" s="88">
        <f t="shared" si="138"/>
        <v>54.305800795126849</v>
      </c>
      <c r="Q92" s="90">
        <f t="shared" si="160"/>
        <v>6.1094025894517712</v>
      </c>
      <c r="R92" s="84">
        <f t="shared" si="161"/>
        <v>10.182337649086286</v>
      </c>
      <c r="S92" s="84">
        <f t="shared" si="162"/>
        <v>20.364675298172571</v>
      </c>
      <c r="T92" s="114">
        <f t="shared" si="163"/>
        <v>28.510545417441598</v>
      </c>
      <c r="U92" s="88">
        <f t="shared" si="143"/>
        <v>40.729350596345142</v>
      </c>
      <c r="V92" s="90">
        <f t="shared" si="164"/>
        <v>4.0729350596345135</v>
      </c>
      <c r="W92" s="84">
        <f t="shared" si="165"/>
        <v>6.7882250993908562</v>
      </c>
      <c r="X92" s="84">
        <f t="shared" si="166"/>
        <v>13.576450198781712</v>
      </c>
      <c r="Y92" s="114">
        <f t="shared" si="167"/>
        <v>19.007030278294398</v>
      </c>
      <c r="Z92" s="88">
        <f t="shared" si="148"/>
        <v>27.152900397563425</v>
      </c>
    </row>
    <row r="93" spans="1:26" x14ac:dyDescent="0.25">
      <c r="A93" s="167"/>
      <c r="B93" s="130">
        <v>2</v>
      </c>
      <c r="C93" s="110">
        <v>2.7179227436502966</v>
      </c>
      <c r="D93" s="110">
        <v>2.4070209047693392</v>
      </c>
      <c r="E93" s="53">
        <f>$E$95*SQRT(B93/3)</f>
        <v>3.9191835884530848</v>
      </c>
      <c r="F93" s="38"/>
      <c r="G93" s="90">
        <f t="shared" si="152"/>
        <v>14.109060918431103</v>
      </c>
      <c r="H93" s="84">
        <f t="shared" si="153"/>
        <v>23.515101530718507</v>
      </c>
      <c r="I93" s="84">
        <f t="shared" si="154"/>
        <v>47.030203061437014</v>
      </c>
      <c r="J93" s="114">
        <f t="shared" si="155"/>
        <v>65.842284286011818</v>
      </c>
      <c r="K93" s="88">
        <f t="shared" si="149"/>
        <v>94.060406122874028</v>
      </c>
      <c r="L93" s="90">
        <f t="shared" si="156"/>
        <v>9.4060406122874021</v>
      </c>
      <c r="M93" s="84">
        <f t="shared" si="157"/>
        <v>15.676734353812337</v>
      </c>
      <c r="N93" s="84">
        <f t="shared" si="158"/>
        <v>31.353468707624675</v>
      </c>
      <c r="O93" s="114">
        <f t="shared" si="159"/>
        <v>43.894856190674545</v>
      </c>
      <c r="P93" s="88">
        <f t="shared" si="138"/>
        <v>62.706937415249349</v>
      </c>
      <c r="Q93" s="90">
        <f t="shared" si="160"/>
        <v>7.0545304592155516</v>
      </c>
      <c r="R93" s="84">
        <f t="shared" si="161"/>
        <v>11.757550765359253</v>
      </c>
      <c r="S93" s="84">
        <f t="shared" si="162"/>
        <v>23.515101530718507</v>
      </c>
      <c r="T93" s="114">
        <f t="shared" si="163"/>
        <v>32.921142143005909</v>
      </c>
      <c r="U93" s="88">
        <f t="shared" si="143"/>
        <v>47.030203061437014</v>
      </c>
      <c r="V93" s="90">
        <f t="shared" si="164"/>
        <v>4.703020306143701</v>
      </c>
      <c r="W93" s="84">
        <f t="shared" si="165"/>
        <v>7.8383671769061687</v>
      </c>
      <c r="X93" s="84">
        <f t="shared" si="166"/>
        <v>15.676734353812337</v>
      </c>
      <c r="Y93" s="114">
        <f t="shared" si="167"/>
        <v>21.947428095337273</v>
      </c>
      <c r="Z93" s="88">
        <f t="shared" si="148"/>
        <v>31.353468707624675</v>
      </c>
    </row>
    <row r="94" spans="1:26" x14ac:dyDescent="0.25">
      <c r="A94" s="167"/>
      <c r="B94" s="130">
        <v>2.5</v>
      </c>
      <c r="C94" s="110">
        <v>3.3974034295628703</v>
      </c>
      <c r="D94" s="110">
        <v>3.0087761309616741</v>
      </c>
      <c r="E94" s="53">
        <f>$E$95*SQRT(B94/3)</f>
        <v>4.3817804600413286</v>
      </c>
      <c r="F94" s="38"/>
      <c r="G94" s="90">
        <f t="shared" si="152"/>
        <v>15.774409656148784</v>
      </c>
      <c r="H94" s="84">
        <f t="shared" si="153"/>
        <v>26.290682760247975</v>
      </c>
      <c r="I94" s="84">
        <f t="shared" si="154"/>
        <v>52.58136552049595</v>
      </c>
      <c r="J94" s="114">
        <f t="shared" si="155"/>
        <v>73.613911728694319</v>
      </c>
      <c r="K94" s="88">
        <f t="shared" si="149"/>
        <v>105.1627310409919</v>
      </c>
      <c r="L94" s="90">
        <f t="shared" si="156"/>
        <v>10.516273104099188</v>
      </c>
      <c r="M94" s="84">
        <f t="shared" si="157"/>
        <v>17.527121840165314</v>
      </c>
      <c r="N94" s="84">
        <f t="shared" si="158"/>
        <v>35.054243680330629</v>
      </c>
      <c r="O94" s="114">
        <f t="shared" si="159"/>
        <v>49.075941152462875</v>
      </c>
      <c r="P94" s="88">
        <f t="shared" si="138"/>
        <v>70.108487360661258</v>
      </c>
      <c r="Q94" s="90">
        <f t="shared" si="160"/>
        <v>7.8872048280743918</v>
      </c>
      <c r="R94" s="84">
        <f t="shared" si="161"/>
        <v>13.145341380123988</v>
      </c>
      <c r="S94" s="84">
        <f t="shared" si="162"/>
        <v>26.290682760247975</v>
      </c>
      <c r="T94" s="114">
        <f t="shared" si="163"/>
        <v>36.806955864347159</v>
      </c>
      <c r="U94" s="88">
        <f t="shared" si="143"/>
        <v>52.58136552049595</v>
      </c>
      <c r="V94" s="90">
        <f t="shared" si="164"/>
        <v>5.258136552049594</v>
      </c>
      <c r="W94" s="84">
        <f t="shared" si="165"/>
        <v>8.7635609200826572</v>
      </c>
      <c r="X94" s="84">
        <f t="shared" si="166"/>
        <v>17.527121840165314</v>
      </c>
      <c r="Y94" s="114">
        <f t="shared" si="167"/>
        <v>24.537970576231437</v>
      </c>
      <c r="Z94" s="88">
        <f t="shared" si="148"/>
        <v>35.054243680330629</v>
      </c>
    </row>
    <row r="95" spans="1:26" x14ac:dyDescent="0.25">
      <c r="A95" s="167"/>
      <c r="B95" s="130">
        <v>3</v>
      </c>
      <c r="C95" s="110">
        <v>4.076884115475444</v>
      </c>
      <c r="D95" s="110">
        <v>3.610531357154009</v>
      </c>
      <c r="E95" s="53">
        <v>4.8</v>
      </c>
      <c r="F95" s="38"/>
      <c r="G95" s="90">
        <f t="shared" si="152"/>
        <v>17.28</v>
      </c>
      <c r="H95" s="84">
        <f t="shared" si="153"/>
        <v>28.8</v>
      </c>
      <c r="I95" s="84">
        <f t="shared" si="154"/>
        <v>57.6</v>
      </c>
      <c r="J95" s="114">
        <f t="shared" si="155"/>
        <v>80.64</v>
      </c>
      <c r="K95" s="88">
        <f t="shared" si="149"/>
        <v>115.2</v>
      </c>
      <c r="L95" s="90">
        <f t="shared" si="156"/>
        <v>11.52</v>
      </c>
      <c r="M95" s="84">
        <f t="shared" si="157"/>
        <v>19.2</v>
      </c>
      <c r="N95" s="84">
        <f t="shared" si="158"/>
        <v>38.4</v>
      </c>
      <c r="O95" s="114">
        <f t="shared" si="159"/>
        <v>53.76</v>
      </c>
      <c r="P95" s="88">
        <f t="shared" si="138"/>
        <v>76.8</v>
      </c>
      <c r="Q95" s="90">
        <f t="shared" si="160"/>
        <v>8.64</v>
      </c>
      <c r="R95" s="84">
        <f t="shared" si="161"/>
        <v>14.4</v>
      </c>
      <c r="S95" s="84">
        <f t="shared" si="162"/>
        <v>28.8</v>
      </c>
      <c r="T95" s="114">
        <f t="shared" si="163"/>
        <v>40.32</v>
      </c>
      <c r="U95" s="88">
        <f t="shared" si="143"/>
        <v>57.6</v>
      </c>
      <c r="V95" s="90">
        <f t="shared" si="164"/>
        <v>5.76</v>
      </c>
      <c r="W95" s="84">
        <f t="shared" si="165"/>
        <v>9.6</v>
      </c>
      <c r="X95" s="84">
        <f t="shared" si="166"/>
        <v>19.2</v>
      </c>
      <c r="Y95" s="114">
        <f t="shared" si="167"/>
        <v>26.88</v>
      </c>
      <c r="Z95" s="88">
        <f t="shared" si="148"/>
        <v>38.4</v>
      </c>
    </row>
    <row r="96" spans="1:26" x14ac:dyDescent="0.25">
      <c r="A96" s="167"/>
      <c r="B96" s="130">
        <v>4</v>
      </c>
      <c r="C96" s="110">
        <v>5.4358454873005924</v>
      </c>
      <c r="D96" s="110">
        <v>4.8140418095386783</v>
      </c>
      <c r="E96" s="53">
        <f>$E$95*SQRT(B96/3)</f>
        <v>5.5425625842204065</v>
      </c>
      <c r="F96" s="38"/>
      <c r="G96" s="90">
        <f t="shared" si="152"/>
        <v>19.953225303193463</v>
      </c>
      <c r="H96" s="84">
        <f t="shared" si="153"/>
        <v>33.255375505322441</v>
      </c>
      <c r="I96" s="84">
        <f t="shared" si="154"/>
        <v>66.510751010644881</v>
      </c>
      <c r="J96" s="114">
        <f t="shared" si="155"/>
        <v>93.115051414902823</v>
      </c>
      <c r="K96" s="88">
        <f t="shared" si="149"/>
        <v>133.02150202128976</v>
      </c>
      <c r="L96" s="90">
        <f t="shared" si="156"/>
        <v>13.302150202128976</v>
      </c>
      <c r="M96" s="84">
        <f t="shared" si="157"/>
        <v>22.170250336881626</v>
      </c>
      <c r="N96" s="84">
        <f t="shared" si="158"/>
        <v>44.340500673763252</v>
      </c>
      <c r="O96" s="114">
        <f t="shared" si="159"/>
        <v>62.076700943268548</v>
      </c>
      <c r="P96" s="88">
        <f t="shared" si="138"/>
        <v>88.681001347526504</v>
      </c>
      <c r="Q96" s="90">
        <f t="shared" si="160"/>
        <v>9.9766126515967315</v>
      </c>
      <c r="R96" s="84">
        <f t="shared" si="161"/>
        <v>16.62768775266122</v>
      </c>
      <c r="S96" s="84">
        <f t="shared" si="162"/>
        <v>33.255375505322441</v>
      </c>
      <c r="T96" s="114">
        <f t="shared" si="163"/>
        <v>46.557525707451411</v>
      </c>
      <c r="U96" s="88">
        <f t="shared" si="143"/>
        <v>66.510751010644881</v>
      </c>
      <c r="V96" s="90">
        <f t="shared" si="164"/>
        <v>6.651075101064488</v>
      </c>
      <c r="W96" s="84">
        <f t="shared" si="165"/>
        <v>11.085125168440813</v>
      </c>
      <c r="X96" s="84">
        <f t="shared" si="166"/>
        <v>22.170250336881626</v>
      </c>
      <c r="Y96" s="114">
        <f t="shared" si="167"/>
        <v>31.038350471634274</v>
      </c>
      <c r="Z96" s="88">
        <f t="shared" si="148"/>
        <v>44.340500673763252</v>
      </c>
    </row>
    <row r="97" spans="1:26" x14ac:dyDescent="0.25">
      <c r="A97" s="167"/>
      <c r="B97" s="130">
        <v>5</v>
      </c>
      <c r="C97" s="110">
        <v>6.7948068591257407</v>
      </c>
      <c r="D97" s="110">
        <v>6.0175522619233481</v>
      </c>
      <c r="E97" s="53">
        <f t="shared" ref="E97:E98" si="168">$E$95*SQRT(B97/3)</f>
        <v>6.1967733539318663</v>
      </c>
      <c r="F97" s="38"/>
      <c r="G97" s="90">
        <f t="shared" si="152"/>
        <v>22.308384074154716</v>
      </c>
      <c r="H97" s="84">
        <f t="shared" si="153"/>
        <v>37.180640123591196</v>
      </c>
      <c r="I97" s="84">
        <f t="shared" si="154"/>
        <v>74.361280247182393</v>
      </c>
      <c r="J97" s="114">
        <f t="shared" si="155"/>
        <v>104.10579234605534</v>
      </c>
      <c r="K97" s="88">
        <f t="shared" si="149"/>
        <v>148.72256049436479</v>
      </c>
      <c r="L97" s="90">
        <f t="shared" si="156"/>
        <v>14.872256049436478</v>
      </c>
      <c r="M97" s="84">
        <f t="shared" si="157"/>
        <v>24.787093415727465</v>
      </c>
      <c r="N97" s="84">
        <f t="shared" si="158"/>
        <v>49.574186831454931</v>
      </c>
      <c r="O97" s="114">
        <f t="shared" si="159"/>
        <v>69.403861564036902</v>
      </c>
      <c r="P97" s="88">
        <f t="shared" si="138"/>
        <v>99.148373662909862</v>
      </c>
      <c r="Q97" s="90">
        <f t="shared" si="160"/>
        <v>11.154192037077358</v>
      </c>
      <c r="R97" s="84">
        <f t="shared" si="161"/>
        <v>18.590320061795598</v>
      </c>
      <c r="S97" s="84">
        <f t="shared" si="162"/>
        <v>37.180640123591196</v>
      </c>
      <c r="T97" s="114">
        <f t="shared" si="163"/>
        <v>52.052896173027669</v>
      </c>
      <c r="U97" s="88">
        <f t="shared" si="143"/>
        <v>74.361280247182393</v>
      </c>
      <c r="V97" s="90">
        <f t="shared" si="164"/>
        <v>7.4361280247182391</v>
      </c>
      <c r="W97" s="84">
        <f t="shared" si="165"/>
        <v>12.393546707863733</v>
      </c>
      <c r="X97" s="84">
        <f t="shared" si="166"/>
        <v>24.787093415727465</v>
      </c>
      <c r="Y97" s="114">
        <f t="shared" si="167"/>
        <v>34.701930782018451</v>
      </c>
      <c r="Z97" s="88">
        <f t="shared" si="148"/>
        <v>49.574186831454931</v>
      </c>
    </row>
    <row r="98" spans="1:26" ht="15.75" thickBot="1" x14ac:dyDescent="0.3">
      <c r="A98" s="167"/>
      <c r="B98" s="130">
        <v>6</v>
      </c>
      <c r="C98" s="110">
        <v>8.1537682309508881</v>
      </c>
      <c r="D98" s="110">
        <v>7.2210627143080179</v>
      </c>
      <c r="E98" s="53">
        <f t="shared" si="168"/>
        <v>6.7882250993908562</v>
      </c>
      <c r="F98" s="38"/>
      <c r="G98" s="91">
        <f t="shared" si="152"/>
        <v>24.437610357807085</v>
      </c>
      <c r="H98" s="85">
        <f t="shared" si="153"/>
        <v>40.729350596345142</v>
      </c>
      <c r="I98" s="85">
        <f t="shared" si="154"/>
        <v>81.458701192690285</v>
      </c>
      <c r="J98" s="115">
        <f t="shared" si="155"/>
        <v>114.04218166976639</v>
      </c>
      <c r="K98" s="89">
        <f t="shared" si="149"/>
        <v>162.91740238538057</v>
      </c>
      <c r="L98" s="91">
        <f t="shared" si="156"/>
        <v>16.291740238538054</v>
      </c>
      <c r="M98" s="85">
        <f t="shared" si="157"/>
        <v>27.152900397563425</v>
      </c>
      <c r="N98" s="85">
        <f t="shared" si="158"/>
        <v>54.305800795126849</v>
      </c>
      <c r="O98" s="115">
        <f t="shared" si="159"/>
        <v>76.02812111317759</v>
      </c>
      <c r="P98" s="89">
        <f t="shared" si="138"/>
        <v>108.6116015902537</v>
      </c>
      <c r="Q98" s="91">
        <f t="shared" si="160"/>
        <v>12.218805178903542</v>
      </c>
      <c r="R98" s="85">
        <f t="shared" si="161"/>
        <v>20.364675298172571</v>
      </c>
      <c r="S98" s="85">
        <f t="shared" si="162"/>
        <v>40.729350596345142</v>
      </c>
      <c r="T98" s="115">
        <f t="shared" si="163"/>
        <v>57.021090834883196</v>
      </c>
      <c r="U98" s="89">
        <f t="shared" si="143"/>
        <v>81.458701192690285</v>
      </c>
      <c r="V98" s="91">
        <f t="shared" si="164"/>
        <v>8.145870119269027</v>
      </c>
      <c r="W98" s="85">
        <f t="shared" si="165"/>
        <v>13.576450198781712</v>
      </c>
      <c r="X98" s="85">
        <f t="shared" si="166"/>
        <v>27.152900397563425</v>
      </c>
      <c r="Y98" s="115">
        <f t="shared" si="167"/>
        <v>38.014060556588795</v>
      </c>
      <c r="Z98" s="89">
        <f t="shared" si="148"/>
        <v>54.305800795126849</v>
      </c>
    </row>
    <row r="99" spans="1:26" x14ac:dyDescent="0.25">
      <c r="A99" s="198" t="s">
        <v>13</v>
      </c>
      <c r="B99" s="129">
        <v>1.5</v>
      </c>
      <c r="C99" s="109">
        <v>2.3413157152151913</v>
      </c>
      <c r="D99" s="109">
        <v>1.9769776227765696</v>
      </c>
      <c r="E99" s="52">
        <f>$E$102*SQRT(B99/3)</f>
        <v>4.2426406871192857</v>
      </c>
      <c r="F99" s="37" t="s">
        <v>23</v>
      </c>
      <c r="G99" s="94">
        <f>$E$2*K99</f>
        <v>15.273506473629425</v>
      </c>
      <c r="H99" s="83">
        <f>K99*H$7</f>
        <v>25.45584412271571</v>
      </c>
      <c r="I99" s="83">
        <f>K99*I$7</f>
        <v>50.911688245431421</v>
      </c>
      <c r="J99" s="113">
        <f>K99*J$7</f>
        <v>71.276363543603978</v>
      </c>
      <c r="K99" s="93">
        <f t="shared" si="149"/>
        <v>101.82337649086284</v>
      </c>
      <c r="L99" s="94">
        <f>$E$2*P99</f>
        <v>10.182337649086286</v>
      </c>
      <c r="M99" s="83">
        <f>P99*M$7</f>
        <v>16.970562748477143</v>
      </c>
      <c r="N99" s="83">
        <f>P99*N$7</f>
        <v>33.941125496954285</v>
      </c>
      <c r="O99" s="113">
        <f>P99*O$7</f>
        <v>47.517575695735999</v>
      </c>
      <c r="P99" s="93">
        <f t="shared" si="138"/>
        <v>67.882250993908571</v>
      </c>
      <c r="Q99" s="94">
        <f>$E$2*U99</f>
        <v>7.6367532368147124</v>
      </c>
      <c r="R99" s="83">
        <f>U99*R$7</f>
        <v>12.727922061357855</v>
      </c>
      <c r="S99" s="83">
        <f>U99*S$7</f>
        <v>25.45584412271571</v>
      </c>
      <c r="T99" s="113">
        <f>U99*T$7</f>
        <v>35.638181771801989</v>
      </c>
      <c r="U99" s="93">
        <f t="shared" si="143"/>
        <v>50.911688245431421</v>
      </c>
      <c r="V99" s="94">
        <f>$E$2*Z99</f>
        <v>5.0911688245431428</v>
      </c>
      <c r="W99" s="83">
        <f>Z99*W$7</f>
        <v>8.4852813742385713</v>
      </c>
      <c r="X99" s="83">
        <f>Z99*X$7</f>
        <v>16.970562748477143</v>
      </c>
      <c r="Y99" s="113">
        <f>Z99*Y$7</f>
        <v>23.758787847868</v>
      </c>
      <c r="Z99" s="93">
        <f t="shared" si="148"/>
        <v>33.941125496954285</v>
      </c>
    </row>
    <row r="100" spans="1:26" x14ac:dyDescent="0.25">
      <c r="A100" s="199"/>
      <c r="B100" s="130">
        <v>2</v>
      </c>
      <c r="C100" s="110">
        <v>3.1217542869535881</v>
      </c>
      <c r="D100" s="110">
        <v>2.6359701637020923</v>
      </c>
      <c r="E100" s="53">
        <f>$E$102*SQRT(B100/3)</f>
        <v>4.8989794855663558</v>
      </c>
      <c r="F100" s="36" t="s">
        <v>23</v>
      </c>
      <c r="G100" s="90">
        <f t="shared" ref="G100:G105" si="169">$E$2*K100</f>
        <v>17.636326148038879</v>
      </c>
      <c r="H100" s="84">
        <f t="shared" ref="H100:H105" si="170">K100*H$7</f>
        <v>29.393876913398135</v>
      </c>
      <c r="I100" s="84">
        <f t="shared" ref="I100:I105" si="171">K100*I$7</f>
        <v>58.787753826796269</v>
      </c>
      <c r="J100" s="114">
        <f t="shared" ref="J100:J105" si="172">K100*J$7</f>
        <v>82.302855357514773</v>
      </c>
      <c r="K100" s="88">
        <f t="shared" si="149"/>
        <v>117.57550765359254</v>
      </c>
      <c r="L100" s="90">
        <f t="shared" ref="L100:L105" si="173">$E$2*P100</f>
        <v>11.757550765359253</v>
      </c>
      <c r="M100" s="84">
        <f t="shared" ref="M100:M105" si="174">P100*M$7</f>
        <v>19.595917942265423</v>
      </c>
      <c r="N100" s="84">
        <f t="shared" ref="N100:N105" si="175">P100*N$7</f>
        <v>39.191835884530846</v>
      </c>
      <c r="O100" s="114">
        <f t="shared" ref="O100:O105" si="176">P100*O$7</f>
        <v>54.868570238343182</v>
      </c>
      <c r="P100" s="88">
        <f t="shared" si="138"/>
        <v>78.383671769061692</v>
      </c>
      <c r="Q100" s="90">
        <f t="shared" ref="Q100:Q105" si="177">$E$2*U100</f>
        <v>8.8181630740194397</v>
      </c>
      <c r="R100" s="84">
        <f t="shared" ref="R100:R105" si="178">U100*R$7</f>
        <v>14.696938456699067</v>
      </c>
      <c r="S100" s="84">
        <f t="shared" ref="S100:S105" si="179">U100*S$7</f>
        <v>29.393876913398135</v>
      </c>
      <c r="T100" s="114">
        <f t="shared" ref="T100:T105" si="180">U100*T$7</f>
        <v>41.151427678757386</v>
      </c>
      <c r="U100" s="88">
        <f t="shared" si="143"/>
        <v>58.787753826796269</v>
      </c>
      <c r="V100" s="90">
        <f t="shared" ref="V100:V105" si="181">$E$2*Z100</f>
        <v>5.8787753826796267</v>
      </c>
      <c r="W100" s="84">
        <f t="shared" ref="W100:W105" si="182">Z100*W$7</f>
        <v>9.7979589711327115</v>
      </c>
      <c r="X100" s="84">
        <f t="shared" ref="X100:X105" si="183">Z100*X$7</f>
        <v>19.595917942265423</v>
      </c>
      <c r="Y100" s="114">
        <f t="shared" ref="Y100:Y105" si="184">Z100*Y$7</f>
        <v>27.434285119171591</v>
      </c>
      <c r="Z100" s="88">
        <f t="shared" si="148"/>
        <v>39.191835884530846</v>
      </c>
    </row>
    <row r="101" spans="1:26" x14ac:dyDescent="0.25">
      <c r="A101" s="199"/>
      <c r="B101" s="130">
        <v>2.5</v>
      </c>
      <c r="C101" s="110">
        <v>3.9021928586919854</v>
      </c>
      <c r="D101" s="110">
        <v>3.2949627046276158</v>
      </c>
      <c r="E101" s="53">
        <f>$E$102*SQRT(B101/3)</f>
        <v>5.4772255750516612</v>
      </c>
      <c r="F101" s="36" t="s">
        <v>23</v>
      </c>
      <c r="G101" s="90">
        <f t="shared" si="169"/>
        <v>19.718012070185981</v>
      </c>
      <c r="H101" s="84">
        <f t="shared" si="170"/>
        <v>32.863353450309972</v>
      </c>
      <c r="I101" s="84">
        <f t="shared" si="171"/>
        <v>65.726706900619945</v>
      </c>
      <c r="J101" s="114">
        <f t="shared" si="172"/>
        <v>92.01738966086792</v>
      </c>
      <c r="K101" s="88">
        <f t="shared" si="149"/>
        <v>131.45341380123989</v>
      </c>
      <c r="L101" s="90">
        <f t="shared" si="173"/>
        <v>13.145341380123986</v>
      </c>
      <c r="M101" s="84">
        <f t="shared" si="174"/>
        <v>21.908902300206645</v>
      </c>
      <c r="N101" s="84">
        <f t="shared" si="175"/>
        <v>43.81780460041329</v>
      </c>
      <c r="O101" s="114">
        <f t="shared" si="176"/>
        <v>61.344926440578604</v>
      </c>
      <c r="P101" s="88">
        <f t="shared" si="138"/>
        <v>87.635609200826579</v>
      </c>
      <c r="Q101" s="90">
        <f t="shared" si="177"/>
        <v>9.8590060350929907</v>
      </c>
      <c r="R101" s="84">
        <f t="shared" si="178"/>
        <v>16.431676725154986</v>
      </c>
      <c r="S101" s="84">
        <f t="shared" si="179"/>
        <v>32.863353450309972</v>
      </c>
      <c r="T101" s="114">
        <f t="shared" si="180"/>
        <v>46.00869483043396</v>
      </c>
      <c r="U101" s="88">
        <f t="shared" si="143"/>
        <v>65.726706900619945</v>
      </c>
      <c r="V101" s="90">
        <f t="shared" si="181"/>
        <v>6.5726706900619929</v>
      </c>
      <c r="W101" s="84">
        <f t="shared" si="182"/>
        <v>10.954451150103322</v>
      </c>
      <c r="X101" s="84">
        <f t="shared" si="183"/>
        <v>21.908902300206645</v>
      </c>
      <c r="Y101" s="114">
        <f t="shared" si="184"/>
        <v>30.672463220289302</v>
      </c>
      <c r="Z101" s="88">
        <f t="shared" si="148"/>
        <v>43.81780460041329</v>
      </c>
    </row>
    <row r="102" spans="1:26" x14ac:dyDescent="0.25">
      <c r="A102" s="199"/>
      <c r="B102" s="130">
        <v>3</v>
      </c>
      <c r="C102" s="110">
        <v>4.6826314304303818</v>
      </c>
      <c r="D102" s="110">
        <v>3.9539552455531393</v>
      </c>
      <c r="E102" s="53">
        <v>6</v>
      </c>
      <c r="F102" s="36" t="s">
        <v>23</v>
      </c>
      <c r="G102" s="90">
        <f t="shared" si="169"/>
        <v>21.599999999999998</v>
      </c>
      <c r="H102" s="84">
        <f t="shared" si="170"/>
        <v>36</v>
      </c>
      <c r="I102" s="84">
        <f t="shared" si="171"/>
        <v>72</v>
      </c>
      <c r="J102" s="114">
        <f t="shared" si="172"/>
        <v>100.8</v>
      </c>
      <c r="K102" s="88">
        <f t="shared" si="149"/>
        <v>144</v>
      </c>
      <c r="L102" s="90">
        <f t="shared" si="173"/>
        <v>14.399999999999999</v>
      </c>
      <c r="M102" s="84">
        <f t="shared" si="174"/>
        <v>24</v>
      </c>
      <c r="N102" s="84">
        <f t="shared" si="175"/>
        <v>48</v>
      </c>
      <c r="O102" s="114">
        <f t="shared" si="176"/>
        <v>67.199999999999989</v>
      </c>
      <c r="P102" s="88">
        <f t="shared" si="138"/>
        <v>96</v>
      </c>
      <c r="Q102" s="90">
        <f t="shared" si="177"/>
        <v>10.799999999999999</v>
      </c>
      <c r="R102" s="84">
        <f t="shared" si="178"/>
        <v>18</v>
      </c>
      <c r="S102" s="84">
        <f t="shared" si="179"/>
        <v>36</v>
      </c>
      <c r="T102" s="114">
        <f t="shared" si="180"/>
        <v>50.4</v>
      </c>
      <c r="U102" s="88">
        <f t="shared" si="143"/>
        <v>72</v>
      </c>
      <c r="V102" s="90">
        <f t="shared" si="181"/>
        <v>7.1999999999999993</v>
      </c>
      <c r="W102" s="84">
        <f t="shared" si="182"/>
        <v>12</v>
      </c>
      <c r="X102" s="84">
        <f t="shared" si="183"/>
        <v>24</v>
      </c>
      <c r="Y102" s="114">
        <f t="shared" si="184"/>
        <v>33.599999999999994</v>
      </c>
      <c r="Z102" s="88">
        <f t="shared" si="148"/>
        <v>48</v>
      </c>
    </row>
    <row r="103" spans="1:26" x14ac:dyDescent="0.25">
      <c r="A103" s="199"/>
      <c r="B103" s="130">
        <v>4</v>
      </c>
      <c r="C103" s="110">
        <v>6.2435085739071763</v>
      </c>
      <c r="D103" s="110">
        <v>5.2719403274041854</v>
      </c>
      <c r="E103" s="53">
        <f>$E$102*SQRT(B103/3)</f>
        <v>6.9282032302755088</v>
      </c>
      <c r="F103" s="68" t="s">
        <v>22</v>
      </c>
      <c r="G103" s="90">
        <f t="shared" si="169"/>
        <v>24.941531628991832</v>
      </c>
      <c r="H103" s="84">
        <f t="shared" si="170"/>
        <v>41.569219381653056</v>
      </c>
      <c r="I103" s="84">
        <f t="shared" si="171"/>
        <v>83.138438763306112</v>
      </c>
      <c r="J103" s="114">
        <f t="shared" si="172"/>
        <v>116.39381426862855</v>
      </c>
      <c r="K103" s="88">
        <f t="shared" si="149"/>
        <v>166.27687752661222</v>
      </c>
      <c r="L103" s="90">
        <f t="shared" si="173"/>
        <v>16.627687752661224</v>
      </c>
      <c r="M103" s="84">
        <f t="shared" si="174"/>
        <v>27.712812921102039</v>
      </c>
      <c r="N103" s="84">
        <f t="shared" si="175"/>
        <v>55.425625842204077</v>
      </c>
      <c r="O103" s="114">
        <f t="shared" si="176"/>
        <v>77.595876179085707</v>
      </c>
      <c r="P103" s="88">
        <f t="shared" si="138"/>
        <v>110.85125168440815</v>
      </c>
      <c r="Q103" s="90">
        <f t="shared" si="177"/>
        <v>12.470765814495916</v>
      </c>
      <c r="R103" s="84">
        <f t="shared" si="178"/>
        <v>20.784609690826528</v>
      </c>
      <c r="S103" s="84">
        <f t="shared" si="179"/>
        <v>41.569219381653056</v>
      </c>
      <c r="T103" s="114">
        <f t="shared" si="180"/>
        <v>58.196907134314273</v>
      </c>
      <c r="U103" s="88">
        <f t="shared" si="143"/>
        <v>83.138438763306112</v>
      </c>
      <c r="V103" s="90">
        <f t="shared" si="181"/>
        <v>8.3138438763306119</v>
      </c>
      <c r="W103" s="84">
        <f t="shared" si="182"/>
        <v>13.856406460551019</v>
      </c>
      <c r="X103" s="84">
        <f t="shared" si="183"/>
        <v>27.712812921102039</v>
      </c>
      <c r="Y103" s="114">
        <f t="shared" si="184"/>
        <v>38.797938089542853</v>
      </c>
      <c r="Z103" s="88">
        <f t="shared" si="148"/>
        <v>55.425625842204077</v>
      </c>
    </row>
    <row r="104" spans="1:26" x14ac:dyDescent="0.25">
      <c r="A104" s="199"/>
      <c r="B104" s="130">
        <v>5</v>
      </c>
      <c r="C104" s="110">
        <v>7.8043857173839699</v>
      </c>
      <c r="D104" s="110">
        <v>6.5899254092552315</v>
      </c>
      <c r="E104" s="53">
        <f t="shared" ref="E104:E105" si="185">$E$102*SQRT(B104/3)</f>
        <v>7.745966692414834</v>
      </c>
      <c r="F104" s="68" t="s">
        <v>22</v>
      </c>
      <c r="G104" s="90">
        <f t="shared" si="169"/>
        <v>27.885480092693403</v>
      </c>
      <c r="H104" s="84">
        <f t="shared" si="170"/>
        <v>46.475800154489008</v>
      </c>
      <c r="I104" s="84">
        <f t="shared" si="171"/>
        <v>92.951600308978016</v>
      </c>
      <c r="J104" s="114">
        <f t="shared" si="172"/>
        <v>130.1322404325692</v>
      </c>
      <c r="K104" s="88">
        <f t="shared" si="149"/>
        <v>185.90320061795603</v>
      </c>
      <c r="L104" s="90">
        <f t="shared" si="173"/>
        <v>18.590320061795602</v>
      </c>
      <c r="M104" s="84">
        <f t="shared" si="174"/>
        <v>30.983866769659336</v>
      </c>
      <c r="N104" s="84">
        <f t="shared" si="175"/>
        <v>61.967733539318672</v>
      </c>
      <c r="O104" s="114">
        <f t="shared" si="176"/>
        <v>86.754826955046141</v>
      </c>
      <c r="P104" s="88">
        <f t="shared" si="138"/>
        <v>123.93546707863734</v>
      </c>
      <c r="Q104" s="90">
        <f t="shared" si="177"/>
        <v>13.942740046346701</v>
      </c>
      <c r="R104" s="84">
        <f t="shared" si="178"/>
        <v>23.237900077244504</v>
      </c>
      <c r="S104" s="84">
        <f t="shared" si="179"/>
        <v>46.475800154489008</v>
      </c>
      <c r="T104" s="114">
        <f t="shared" si="180"/>
        <v>65.066120216284602</v>
      </c>
      <c r="U104" s="88">
        <f t="shared" si="143"/>
        <v>92.951600308978016</v>
      </c>
      <c r="V104" s="90">
        <f t="shared" si="181"/>
        <v>9.2951600308978009</v>
      </c>
      <c r="W104" s="84">
        <f t="shared" si="182"/>
        <v>15.491933384829668</v>
      </c>
      <c r="X104" s="84">
        <f t="shared" si="183"/>
        <v>30.983866769659336</v>
      </c>
      <c r="Y104" s="114">
        <f t="shared" si="184"/>
        <v>43.377413477523071</v>
      </c>
      <c r="Z104" s="88">
        <f t="shared" si="148"/>
        <v>61.967733539318672</v>
      </c>
    </row>
    <row r="105" spans="1:26" ht="15.75" thickBot="1" x14ac:dyDescent="0.3">
      <c r="A105" s="200"/>
      <c r="B105" s="131">
        <v>6</v>
      </c>
      <c r="C105" s="111"/>
      <c r="D105" s="111">
        <v>7.9079104911062785</v>
      </c>
      <c r="E105" s="54">
        <f t="shared" si="185"/>
        <v>8.4852813742385713</v>
      </c>
      <c r="F105" s="69" t="s">
        <v>22</v>
      </c>
      <c r="G105" s="90">
        <f t="shared" si="169"/>
        <v>30.54701294725885</v>
      </c>
      <c r="H105" s="84">
        <f t="shared" si="170"/>
        <v>50.911688245431421</v>
      </c>
      <c r="I105" s="84">
        <f t="shared" si="171"/>
        <v>101.82337649086284</v>
      </c>
      <c r="J105" s="114">
        <f t="shared" si="172"/>
        <v>142.55272708720796</v>
      </c>
      <c r="K105" s="88">
        <f t="shared" si="149"/>
        <v>203.64675298172568</v>
      </c>
      <c r="L105" s="90">
        <f t="shared" si="173"/>
        <v>20.364675298172571</v>
      </c>
      <c r="M105" s="84">
        <f t="shared" si="174"/>
        <v>33.941125496954285</v>
      </c>
      <c r="N105" s="84">
        <f t="shared" si="175"/>
        <v>67.882250993908571</v>
      </c>
      <c r="O105" s="114">
        <f t="shared" si="176"/>
        <v>95.035151391471999</v>
      </c>
      <c r="P105" s="88">
        <f t="shared" si="138"/>
        <v>135.76450198781714</v>
      </c>
      <c r="Q105" s="90">
        <f t="shared" si="177"/>
        <v>15.273506473629425</v>
      </c>
      <c r="R105" s="84">
        <f t="shared" si="178"/>
        <v>25.45584412271571</v>
      </c>
      <c r="S105" s="84">
        <f t="shared" si="179"/>
        <v>50.911688245431421</v>
      </c>
      <c r="T105" s="114">
        <f t="shared" si="180"/>
        <v>71.276363543603978</v>
      </c>
      <c r="U105" s="88">
        <f t="shared" si="143"/>
        <v>101.82337649086284</v>
      </c>
      <c r="V105" s="90">
        <f t="shared" si="181"/>
        <v>10.182337649086286</v>
      </c>
      <c r="W105" s="84">
        <f t="shared" si="182"/>
        <v>16.970562748477143</v>
      </c>
      <c r="X105" s="84">
        <f t="shared" si="183"/>
        <v>33.941125496954285</v>
      </c>
      <c r="Y105" s="114">
        <f t="shared" si="184"/>
        <v>47.517575695735999</v>
      </c>
      <c r="Z105" s="88">
        <f t="shared" si="148"/>
        <v>67.882250993908571</v>
      </c>
    </row>
    <row r="106" spans="1:26" x14ac:dyDescent="0.25">
      <c r="A106" s="201" t="s">
        <v>31</v>
      </c>
      <c r="B106" s="130">
        <v>0.7</v>
      </c>
      <c r="C106" s="110">
        <v>1.1467074849379622</v>
      </c>
      <c r="D106" s="110">
        <v>0.9532574518564777</v>
      </c>
      <c r="E106" s="53">
        <f t="shared" ref="E106:E108" si="186">$E$111*SQRT(B106/3)</f>
        <v>3.0914937058537468</v>
      </c>
      <c r="F106" s="38"/>
      <c r="G106" s="94">
        <f>$E$2*K106</f>
        <v>11.129377341073488</v>
      </c>
      <c r="H106" s="83">
        <f>K106*H$7</f>
        <v>18.548962235122481</v>
      </c>
      <c r="I106" s="83">
        <f>K106*I$7</f>
        <v>37.097924470244962</v>
      </c>
      <c r="J106" s="113">
        <f>K106*J$7</f>
        <v>51.937094258342945</v>
      </c>
      <c r="K106" s="93">
        <f t="shared" ref="K106:K114" si="187">(600*$E106)/($A$2*G$5)</f>
        <v>74.195848940489924</v>
      </c>
      <c r="L106" s="94">
        <f>$E$2*P106</f>
        <v>7.4195848940489917</v>
      </c>
      <c r="M106" s="83">
        <f>P106*M$7</f>
        <v>12.365974823414987</v>
      </c>
      <c r="N106" s="83">
        <f>P106*N$7</f>
        <v>24.731949646829975</v>
      </c>
      <c r="O106" s="113">
        <f>P106*O$7</f>
        <v>34.624729505561959</v>
      </c>
      <c r="P106" s="93">
        <f t="shared" ref="P106:P114" si="188">(600*$E106)/($A$2*L$5)</f>
        <v>49.463899293659949</v>
      </c>
      <c r="Q106" s="94">
        <f>$E$2*U106</f>
        <v>5.5646886705367438</v>
      </c>
      <c r="R106" s="83">
        <f>U106*R$7</f>
        <v>9.2744811175612405</v>
      </c>
      <c r="S106" s="83">
        <f>U106*S$7</f>
        <v>18.548962235122481</v>
      </c>
      <c r="T106" s="113">
        <f>U106*T$7</f>
        <v>25.968547129171473</v>
      </c>
      <c r="U106" s="93">
        <f t="shared" ref="U106:U114" si="189">(600*$E106)/($A$2*Q$5)</f>
        <v>37.097924470244962</v>
      </c>
      <c r="V106" s="94">
        <f>$E$2*Z106</f>
        <v>3.7097924470244958</v>
      </c>
      <c r="W106" s="83">
        <f>Z106*W$7</f>
        <v>6.1829874117074937</v>
      </c>
      <c r="X106" s="83">
        <f>Z106*X$7</f>
        <v>12.365974823414987</v>
      </c>
      <c r="Y106" s="113">
        <f>Z106*Y$7</f>
        <v>17.312364752780979</v>
      </c>
      <c r="Z106" s="93">
        <f t="shared" ref="Z106:Z114" si="190">(600*$E106)/($A$2*V$5)</f>
        <v>24.731949646829975</v>
      </c>
    </row>
    <row r="107" spans="1:26" x14ac:dyDescent="0.25">
      <c r="A107" s="201"/>
      <c r="B107" s="130">
        <v>1</v>
      </c>
      <c r="C107" s="110">
        <v>1.6381535499113744</v>
      </c>
      <c r="D107" s="110">
        <v>1.361796359794968</v>
      </c>
      <c r="E107" s="53">
        <f t="shared" si="186"/>
        <v>3.6950417228136048</v>
      </c>
      <c r="F107" s="38"/>
      <c r="G107" s="90">
        <f t="shared" ref="G107:G114" si="191">$E$2*K107</f>
        <v>13.302150202128976</v>
      </c>
      <c r="H107" s="84">
        <f t="shared" ref="H107:H114" si="192">K107*H$7</f>
        <v>22.170250336881626</v>
      </c>
      <c r="I107" s="84">
        <f t="shared" ref="I107:I114" si="193">K107*I$7</f>
        <v>44.340500673763252</v>
      </c>
      <c r="J107" s="114">
        <f t="shared" ref="J107:J128" si="194">K107*J$7</f>
        <v>62.076700943268548</v>
      </c>
      <c r="K107" s="88">
        <f t="shared" si="187"/>
        <v>88.681001347526504</v>
      </c>
      <c r="L107" s="90">
        <f t="shared" ref="L107:L114" si="195">$E$2*P107</f>
        <v>8.86810013475265</v>
      </c>
      <c r="M107" s="84">
        <f t="shared" ref="M107:M114" si="196">P107*M$7</f>
        <v>14.780166891254417</v>
      </c>
      <c r="N107" s="84">
        <f t="shared" ref="N107:N114" si="197">P107*N$7</f>
        <v>29.560333782508835</v>
      </c>
      <c r="O107" s="114">
        <f t="shared" ref="O107:O128" si="198">P107*O$7</f>
        <v>41.384467295512366</v>
      </c>
      <c r="P107" s="88">
        <f t="shared" si="188"/>
        <v>59.120667565017669</v>
      </c>
      <c r="Q107" s="90">
        <f t="shared" ref="Q107:Q114" si="199">$E$2*U107</f>
        <v>6.651075101064488</v>
      </c>
      <c r="R107" s="84">
        <f t="shared" ref="R107:R114" si="200">U107*R$7</f>
        <v>11.085125168440813</v>
      </c>
      <c r="S107" s="84">
        <f t="shared" ref="S107:S114" si="201">U107*S$7</f>
        <v>22.170250336881626</v>
      </c>
      <c r="T107" s="114">
        <f t="shared" ref="T107:T128" si="202">U107*T$7</f>
        <v>31.038350471634274</v>
      </c>
      <c r="U107" s="88">
        <f t="shared" si="189"/>
        <v>44.340500673763252</v>
      </c>
      <c r="V107" s="90">
        <f t="shared" ref="V107:V114" si="203">$E$2*Z107</f>
        <v>4.434050067376325</v>
      </c>
      <c r="W107" s="84">
        <f t="shared" ref="W107:W114" si="204">Z107*W$7</f>
        <v>7.3900834456272086</v>
      </c>
      <c r="X107" s="84">
        <f t="shared" ref="X107:X114" si="205">Z107*X$7</f>
        <v>14.780166891254417</v>
      </c>
      <c r="Y107" s="114">
        <f t="shared" ref="Y107:Y128" si="206">Z107*Y$7</f>
        <v>20.692233647756183</v>
      </c>
      <c r="Z107" s="88">
        <f t="shared" si="190"/>
        <v>29.560333782508835</v>
      </c>
    </row>
    <row r="108" spans="1:26" x14ac:dyDescent="0.25">
      <c r="A108" s="201"/>
      <c r="B108" s="130">
        <v>1.5</v>
      </c>
      <c r="C108" s="110">
        <v>2.4572303248670622</v>
      </c>
      <c r="D108" s="110">
        <v>2.0426945396924525</v>
      </c>
      <c r="E108" s="53">
        <f t="shared" si="186"/>
        <v>4.525483399593905</v>
      </c>
      <c r="F108" s="38"/>
      <c r="G108" s="90">
        <f t="shared" si="191"/>
        <v>16.291740238538058</v>
      </c>
      <c r="H108" s="84">
        <f t="shared" si="192"/>
        <v>27.152900397563432</v>
      </c>
      <c r="I108" s="84">
        <f t="shared" si="193"/>
        <v>54.305800795126864</v>
      </c>
      <c r="J108" s="114">
        <f t="shared" si="194"/>
        <v>76.028121113177605</v>
      </c>
      <c r="K108" s="88">
        <f t="shared" si="187"/>
        <v>108.61160159025373</v>
      </c>
      <c r="L108" s="90">
        <f t="shared" si="195"/>
        <v>10.861160159025372</v>
      </c>
      <c r="M108" s="84">
        <f t="shared" si="196"/>
        <v>18.10193359837562</v>
      </c>
      <c r="N108" s="84">
        <f t="shared" si="197"/>
        <v>36.20386719675124</v>
      </c>
      <c r="O108" s="114">
        <f t="shared" si="198"/>
        <v>50.685414075451732</v>
      </c>
      <c r="P108" s="88">
        <f t="shared" si="188"/>
        <v>72.40773439350248</v>
      </c>
      <c r="Q108" s="90">
        <f t="shared" si="199"/>
        <v>8.1458701192690288</v>
      </c>
      <c r="R108" s="84">
        <f t="shared" si="200"/>
        <v>13.576450198781716</v>
      </c>
      <c r="S108" s="84">
        <f t="shared" si="201"/>
        <v>27.152900397563432</v>
      </c>
      <c r="T108" s="114">
        <f t="shared" si="202"/>
        <v>38.014060556588802</v>
      </c>
      <c r="U108" s="88">
        <f t="shared" si="189"/>
        <v>54.305800795126864</v>
      </c>
      <c r="V108" s="90">
        <f t="shared" si="203"/>
        <v>5.4305800795126862</v>
      </c>
      <c r="W108" s="84">
        <f t="shared" si="204"/>
        <v>9.05096679918781</v>
      </c>
      <c r="X108" s="84">
        <f t="shared" si="205"/>
        <v>18.10193359837562</v>
      </c>
      <c r="Y108" s="114">
        <f t="shared" si="206"/>
        <v>25.342707037725866</v>
      </c>
      <c r="Z108" s="88">
        <f t="shared" si="190"/>
        <v>36.20386719675124</v>
      </c>
    </row>
    <row r="109" spans="1:26" x14ac:dyDescent="0.25">
      <c r="A109" s="201"/>
      <c r="B109" s="130">
        <v>2</v>
      </c>
      <c r="C109" s="110">
        <v>3.2763070998227493</v>
      </c>
      <c r="D109" s="110">
        <v>2.7235927195899365</v>
      </c>
      <c r="E109" s="53">
        <f>$E$111*SQRT(B109/3)</f>
        <v>5.225578117937447</v>
      </c>
      <c r="F109" s="38"/>
      <c r="G109" s="90">
        <f t="shared" si="191"/>
        <v>18.812081224574811</v>
      </c>
      <c r="H109" s="84">
        <f t="shared" si="192"/>
        <v>31.353468707624685</v>
      </c>
      <c r="I109" s="84">
        <f t="shared" si="193"/>
        <v>62.706937415249371</v>
      </c>
      <c r="J109" s="114">
        <f t="shared" si="194"/>
        <v>87.789712381349119</v>
      </c>
      <c r="K109" s="88">
        <f t="shared" si="187"/>
        <v>125.41387483049874</v>
      </c>
      <c r="L109" s="90">
        <f t="shared" si="195"/>
        <v>12.541387483049872</v>
      </c>
      <c r="M109" s="84">
        <f t="shared" si="196"/>
        <v>20.902312471749788</v>
      </c>
      <c r="N109" s="84">
        <f t="shared" si="197"/>
        <v>41.804624943499576</v>
      </c>
      <c r="O109" s="114">
        <f t="shared" si="198"/>
        <v>58.526474920899403</v>
      </c>
      <c r="P109" s="88">
        <f t="shared" si="188"/>
        <v>83.609249886999152</v>
      </c>
      <c r="Q109" s="90">
        <f t="shared" si="199"/>
        <v>9.4060406122874056</v>
      </c>
      <c r="R109" s="84">
        <f t="shared" si="200"/>
        <v>15.676734353812343</v>
      </c>
      <c r="S109" s="84">
        <f t="shared" si="201"/>
        <v>31.353468707624685</v>
      </c>
      <c r="T109" s="114">
        <f t="shared" si="202"/>
        <v>43.89485619067456</v>
      </c>
      <c r="U109" s="88">
        <f t="shared" si="189"/>
        <v>62.706937415249371</v>
      </c>
      <c r="V109" s="90">
        <f t="shared" si="203"/>
        <v>6.2706937415249362</v>
      </c>
      <c r="W109" s="84">
        <f t="shared" si="204"/>
        <v>10.451156235874894</v>
      </c>
      <c r="X109" s="84">
        <f t="shared" si="205"/>
        <v>20.902312471749788</v>
      </c>
      <c r="Y109" s="114">
        <f t="shared" si="206"/>
        <v>29.263237460449702</v>
      </c>
      <c r="Z109" s="88">
        <f t="shared" si="190"/>
        <v>41.804624943499576</v>
      </c>
    </row>
    <row r="110" spans="1:26" x14ac:dyDescent="0.25">
      <c r="A110" s="201"/>
      <c r="B110" s="130">
        <v>2.5</v>
      </c>
      <c r="C110" s="110">
        <v>4.0953838747784364</v>
      </c>
      <c r="D110" s="110">
        <v>3.4044908994874206</v>
      </c>
      <c r="E110" s="53">
        <f>$E$111*SQRT(B110/3)</f>
        <v>5.8423739467217723</v>
      </c>
      <c r="F110" s="38"/>
      <c r="G110" s="90">
        <f t="shared" si="191"/>
        <v>21.032546208198379</v>
      </c>
      <c r="H110" s="84">
        <f t="shared" si="192"/>
        <v>35.054243680330636</v>
      </c>
      <c r="I110" s="84">
        <f t="shared" si="193"/>
        <v>70.108487360661272</v>
      </c>
      <c r="J110" s="114">
        <f t="shared" si="194"/>
        <v>98.151882304925778</v>
      </c>
      <c r="K110" s="88">
        <f t="shared" si="187"/>
        <v>140.21697472132254</v>
      </c>
      <c r="L110" s="90">
        <f t="shared" si="195"/>
        <v>14.021697472132253</v>
      </c>
      <c r="M110" s="84">
        <f t="shared" si="196"/>
        <v>23.369495786887089</v>
      </c>
      <c r="N110" s="84">
        <f t="shared" si="197"/>
        <v>46.738991573774179</v>
      </c>
      <c r="O110" s="114">
        <f t="shared" si="198"/>
        <v>65.434588203283852</v>
      </c>
      <c r="P110" s="88">
        <f t="shared" si="188"/>
        <v>93.477983147548358</v>
      </c>
      <c r="Q110" s="90">
        <f t="shared" si="199"/>
        <v>10.51627310409919</v>
      </c>
      <c r="R110" s="84">
        <f t="shared" si="200"/>
        <v>17.527121840165318</v>
      </c>
      <c r="S110" s="84">
        <f t="shared" si="201"/>
        <v>35.054243680330636</v>
      </c>
      <c r="T110" s="114">
        <f t="shared" si="202"/>
        <v>49.075941152462889</v>
      </c>
      <c r="U110" s="88">
        <f t="shared" si="189"/>
        <v>70.108487360661272</v>
      </c>
      <c r="V110" s="90">
        <f t="shared" si="203"/>
        <v>7.0108487360661265</v>
      </c>
      <c r="W110" s="84">
        <f t="shared" si="204"/>
        <v>11.684747893443545</v>
      </c>
      <c r="X110" s="84">
        <f t="shared" si="205"/>
        <v>23.369495786887089</v>
      </c>
      <c r="Y110" s="114">
        <f t="shared" si="206"/>
        <v>32.717294101641926</v>
      </c>
      <c r="Z110" s="88">
        <f t="shared" si="190"/>
        <v>46.738991573774179</v>
      </c>
    </row>
    <row r="111" spans="1:26" x14ac:dyDescent="0.25">
      <c r="A111" s="201"/>
      <c r="B111" s="130">
        <v>3</v>
      </c>
      <c r="C111" s="110">
        <v>4.9144606497341243</v>
      </c>
      <c r="D111" s="110">
        <v>4.085389079384905</v>
      </c>
      <c r="E111" s="53">
        <v>6.4</v>
      </c>
      <c r="F111" s="38"/>
      <c r="G111" s="90">
        <f t="shared" si="191"/>
        <v>23.04</v>
      </c>
      <c r="H111" s="84">
        <f t="shared" si="192"/>
        <v>38.4</v>
      </c>
      <c r="I111" s="84">
        <f t="shared" si="193"/>
        <v>76.8</v>
      </c>
      <c r="J111" s="114">
        <f t="shared" si="194"/>
        <v>107.52</v>
      </c>
      <c r="K111" s="88">
        <f t="shared" si="187"/>
        <v>153.6</v>
      </c>
      <c r="L111" s="90">
        <f t="shared" si="195"/>
        <v>15.36</v>
      </c>
      <c r="M111" s="84">
        <f t="shared" si="196"/>
        <v>25.6</v>
      </c>
      <c r="N111" s="84">
        <f t="shared" si="197"/>
        <v>51.2</v>
      </c>
      <c r="O111" s="114">
        <f t="shared" si="198"/>
        <v>71.679999999999993</v>
      </c>
      <c r="P111" s="88">
        <f t="shared" si="188"/>
        <v>102.4</v>
      </c>
      <c r="Q111" s="90">
        <f t="shared" si="199"/>
        <v>11.52</v>
      </c>
      <c r="R111" s="84">
        <f t="shared" si="200"/>
        <v>19.2</v>
      </c>
      <c r="S111" s="84">
        <f t="shared" si="201"/>
        <v>38.4</v>
      </c>
      <c r="T111" s="114">
        <f t="shared" si="202"/>
        <v>53.76</v>
      </c>
      <c r="U111" s="88">
        <f t="shared" si="189"/>
        <v>76.8</v>
      </c>
      <c r="V111" s="90">
        <f t="shared" si="203"/>
        <v>7.68</v>
      </c>
      <c r="W111" s="84">
        <f t="shared" si="204"/>
        <v>12.8</v>
      </c>
      <c r="X111" s="84">
        <f t="shared" si="205"/>
        <v>25.6</v>
      </c>
      <c r="Y111" s="114">
        <f t="shared" si="206"/>
        <v>35.839999999999996</v>
      </c>
      <c r="Z111" s="88">
        <f t="shared" si="190"/>
        <v>51.2</v>
      </c>
    </row>
    <row r="112" spans="1:26" x14ac:dyDescent="0.25">
      <c r="A112" s="201"/>
      <c r="B112" s="130">
        <v>4</v>
      </c>
      <c r="C112" s="110">
        <v>6.5526141996454976</v>
      </c>
      <c r="D112" s="110">
        <v>5.4471854391798722</v>
      </c>
      <c r="E112" s="53">
        <f>$E$111*SQRT(B112/3)</f>
        <v>7.3900834456272095</v>
      </c>
      <c r="F112" s="38"/>
      <c r="G112" s="90">
        <f t="shared" si="191"/>
        <v>26.604300404257952</v>
      </c>
      <c r="H112" s="84">
        <f t="shared" si="192"/>
        <v>44.340500673763252</v>
      </c>
      <c r="I112" s="84">
        <f t="shared" si="193"/>
        <v>88.681001347526504</v>
      </c>
      <c r="J112" s="114">
        <f t="shared" si="194"/>
        <v>124.1534018865371</v>
      </c>
      <c r="K112" s="88">
        <f t="shared" si="187"/>
        <v>177.36200269505301</v>
      </c>
      <c r="L112" s="90">
        <f t="shared" si="195"/>
        <v>17.7362002695053</v>
      </c>
      <c r="M112" s="84">
        <f t="shared" si="196"/>
        <v>29.560333782508835</v>
      </c>
      <c r="N112" s="84">
        <f t="shared" si="197"/>
        <v>59.120667565017669</v>
      </c>
      <c r="O112" s="114">
        <f t="shared" si="198"/>
        <v>82.768934591024731</v>
      </c>
      <c r="P112" s="88">
        <f t="shared" si="188"/>
        <v>118.24133513003534</v>
      </c>
      <c r="Q112" s="90">
        <f t="shared" si="199"/>
        <v>13.302150202128976</v>
      </c>
      <c r="R112" s="84">
        <f t="shared" si="200"/>
        <v>22.170250336881626</v>
      </c>
      <c r="S112" s="84">
        <f t="shared" si="201"/>
        <v>44.340500673763252</v>
      </c>
      <c r="T112" s="114">
        <f t="shared" si="202"/>
        <v>62.076700943268548</v>
      </c>
      <c r="U112" s="88">
        <f t="shared" si="189"/>
        <v>88.681001347526504</v>
      </c>
      <c r="V112" s="90">
        <f t="shared" si="203"/>
        <v>8.86810013475265</v>
      </c>
      <c r="W112" s="84">
        <f t="shared" si="204"/>
        <v>14.780166891254417</v>
      </c>
      <c r="X112" s="84">
        <f t="shared" si="205"/>
        <v>29.560333782508835</v>
      </c>
      <c r="Y112" s="114">
        <f t="shared" si="206"/>
        <v>41.384467295512366</v>
      </c>
      <c r="Z112" s="88">
        <f t="shared" si="190"/>
        <v>59.120667565017669</v>
      </c>
    </row>
    <row r="113" spans="1:26" x14ac:dyDescent="0.25">
      <c r="A113" s="201"/>
      <c r="B113" s="130">
        <v>5</v>
      </c>
      <c r="C113" s="110">
        <v>8.1907677495568727</v>
      </c>
      <c r="D113" s="110">
        <v>6.8089817989748411</v>
      </c>
      <c r="E113" s="53">
        <f t="shared" ref="E113:E114" si="207">$E$111*SQRT(B113/3)</f>
        <v>8.2623644719091569</v>
      </c>
      <c r="F113" s="38"/>
      <c r="G113" s="90">
        <f t="shared" si="191"/>
        <v>29.744512098872967</v>
      </c>
      <c r="H113" s="84">
        <f t="shared" si="192"/>
        <v>49.574186831454945</v>
      </c>
      <c r="I113" s="84">
        <f t="shared" si="193"/>
        <v>99.14837366290989</v>
      </c>
      <c r="J113" s="114">
        <f t="shared" si="194"/>
        <v>138.80772312807383</v>
      </c>
      <c r="K113" s="88">
        <f t="shared" si="187"/>
        <v>198.29674732581978</v>
      </c>
      <c r="L113" s="90">
        <f t="shared" si="195"/>
        <v>19.829674732581974</v>
      </c>
      <c r="M113" s="84">
        <f t="shared" si="196"/>
        <v>33.049457887636628</v>
      </c>
      <c r="N113" s="84">
        <f t="shared" si="197"/>
        <v>66.098915775273255</v>
      </c>
      <c r="O113" s="114">
        <f t="shared" si="198"/>
        <v>92.538482085382554</v>
      </c>
      <c r="P113" s="88">
        <f t="shared" si="188"/>
        <v>132.19783155054651</v>
      </c>
      <c r="Q113" s="90">
        <f t="shared" si="199"/>
        <v>14.872256049436483</v>
      </c>
      <c r="R113" s="84">
        <f t="shared" si="200"/>
        <v>24.787093415727472</v>
      </c>
      <c r="S113" s="84">
        <f t="shared" si="201"/>
        <v>49.574186831454945</v>
      </c>
      <c r="T113" s="114">
        <f t="shared" si="202"/>
        <v>69.403861564036916</v>
      </c>
      <c r="U113" s="88">
        <f t="shared" si="189"/>
        <v>99.14837366290989</v>
      </c>
      <c r="V113" s="90">
        <f t="shared" si="203"/>
        <v>9.9148373662909872</v>
      </c>
      <c r="W113" s="84">
        <f t="shared" si="204"/>
        <v>16.524728943818314</v>
      </c>
      <c r="X113" s="84">
        <f t="shared" si="205"/>
        <v>33.049457887636628</v>
      </c>
      <c r="Y113" s="114">
        <f t="shared" si="206"/>
        <v>46.269241042691277</v>
      </c>
      <c r="Z113" s="88">
        <f t="shared" si="190"/>
        <v>66.098915775273255</v>
      </c>
    </row>
    <row r="114" spans="1:26" ht="15.75" thickBot="1" x14ac:dyDescent="0.3">
      <c r="A114" s="201"/>
      <c r="B114" s="130">
        <v>6</v>
      </c>
      <c r="C114" s="110"/>
      <c r="D114" s="110">
        <v>8.1707781587698101</v>
      </c>
      <c r="E114" s="53">
        <f t="shared" si="207"/>
        <v>9.05096679918781</v>
      </c>
      <c r="F114" s="38"/>
      <c r="G114" s="91">
        <f t="shared" si="191"/>
        <v>32.583480477076115</v>
      </c>
      <c r="H114" s="85">
        <f t="shared" si="192"/>
        <v>54.305800795126864</v>
      </c>
      <c r="I114" s="85">
        <f t="shared" si="193"/>
        <v>108.61160159025373</v>
      </c>
      <c r="J114" s="115">
        <f t="shared" si="194"/>
        <v>152.05624222635521</v>
      </c>
      <c r="K114" s="89">
        <f t="shared" si="187"/>
        <v>217.22320318050745</v>
      </c>
      <c r="L114" s="91">
        <f t="shared" si="195"/>
        <v>21.722320318050745</v>
      </c>
      <c r="M114" s="85">
        <f t="shared" si="196"/>
        <v>36.20386719675124</v>
      </c>
      <c r="N114" s="85">
        <f t="shared" si="197"/>
        <v>72.40773439350248</v>
      </c>
      <c r="O114" s="115">
        <f t="shared" si="198"/>
        <v>101.37082815090346</v>
      </c>
      <c r="P114" s="89">
        <f t="shared" si="188"/>
        <v>144.81546878700496</v>
      </c>
      <c r="Q114" s="91">
        <f t="shared" si="199"/>
        <v>16.291740238538058</v>
      </c>
      <c r="R114" s="85">
        <f t="shared" si="200"/>
        <v>27.152900397563432</v>
      </c>
      <c r="S114" s="85">
        <f t="shared" si="201"/>
        <v>54.305800795126864</v>
      </c>
      <c r="T114" s="115">
        <f t="shared" si="202"/>
        <v>76.028121113177605</v>
      </c>
      <c r="U114" s="89">
        <f t="shared" si="189"/>
        <v>108.61160159025373</v>
      </c>
      <c r="V114" s="91">
        <f t="shared" si="203"/>
        <v>10.861160159025372</v>
      </c>
      <c r="W114" s="85">
        <f t="shared" si="204"/>
        <v>18.10193359837562</v>
      </c>
      <c r="X114" s="85">
        <f t="shared" si="205"/>
        <v>36.20386719675124</v>
      </c>
      <c r="Y114" s="115">
        <f t="shared" si="206"/>
        <v>50.685414075451732</v>
      </c>
      <c r="Z114" s="89">
        <f t="shared" si="190"/>
        <v>72.40773439350248</v>
      </c>
    </row>
    <row r="115" spans="1:26" x14ac:dyDescent="0.25">
      <c r="A115" s="202" t="s">
        <v>14</v>
      </c>
      <c r="B115" s="129">
        <v>1.5</v>
      </c>
      <c r="C115" s="109">
        <v>2.9956723826047842</v>
      </c>
      <c r="D115" s="109">
        <v>2.3479602182694568</v>
      </c>
      <c r="E115" s="52">
        <f>$E$118*SQRT(B115/3)</f>
        <v>5.6568542494923806</v>
      </c>
      <c r="F115" s="37" t="s">
        <v>23</v>
      </c>
      <c r="G115" s="94">
        <f>$E$2*K115</f>
        <v>20.364675298172571</v>
      </c>
      <c r="H115" s="83">
        <f>K115*H$7</f>
        <v>33.941125496954285</v>
      </c>
      <c r="I115" s="83">
        <f>K115*I$7</f>
        <v>67.882250993908571</v>
      </c>
      <c r="J115" s="113">
        <f>K115*J$7</f>
        <v>95.035151391471999</v>
      </c>
      <c r="K115" s="93">
        <f t="shared" ref="K115:K128" si="208">(600*$E115)/($A$2*G$5)</f>
        <v>135.76450198781714</v>
      </c>
      <c r="L115" s="94">
        <f>$E$2*P115</f>
        <v>13.576450198781712</v>
      </c>
      <c r="M115" s="83">
        <f>P115*M$7</f>
        <v>22.627416997969522</v>
      </c>
      <c r="N115" s="83">
        <f>P115*N$7</f>
        <v>45.254833995939045</v>
      </c>
      <c r="O115" s="113">
        <f>P115*O$7</f>
        <v>63.356767594314661</v>
      </c>
      <c r="P115" s="93">
        <f t="shared" ref="P115:P128" si="209">(600*$E115)/($A$2*L$5)</f>
        <v>90.509667991878089</v>
      </c>
      <c r="Q115" s="94">
        <f>$E$2*U115</f>
        <v>10.182337649086286</v>
      </c>
      <c r="R115" s="83">
        <f>U115*R$7</f>
        <v>16.970562748477143</v>
      </c>
      <c r="S115" s="83">
        <f>U115*S$7</f>
        <v>33.941125496954285</v>
      </c>
      <c r="T115" s="113">
        <f>U115*T$7</f>
        <v>47.517575695735999</v>
      </c>
      <c r="U115" s="93">
        <f t="shared" ref="U115:U128" si="210">(600*$E115)/($A$2*Q$5)</f>
        <v>67.882250993908571</v>
      </c>
      <c r="V115" s="94">
        <f>$E$2*Z115</f>
        <v>6.7882250993908562</v>
      </c>
      <c r="W115" s="83">
        <f>Z115*W$7</f>
        <v>11.313708498984761</v>
      </c>
      <c r="X115" s="83">
        <f>Z115*X$7</f>
        <v>22.627416997969522</v>
      </c>
      <c r="Y115" s="113">
        <f>Z115*Y$7</f>
        <v>31.678383797157331</v>
      </c>
      <c r="Z115" s="93">
        <f t="shared" ref="Z115:Z128" si="211">(600*$E115)/($A$2*V$5)</f>
        <v>45.254833995939045</v>
      </c>
    </row>
    <row r="116" spans="1:26" x14ac:dyDescent="0.25">
      <c r="A116" s="203"/>
      <c r="B116" s="130">
        <v>2</v>
      </c>
      <c r="C116" s="110">
        <v>3.9942298434730454</v>
      </c>
      <c r="D116" s="110">
        <v>3.1306136243592757</v>
      </c>
      <c r="E116" s="53">
        <f>$E$118*SQRT(B116/3)</f>
        <v>6.5319726474218083</v>
      </c>
      <c r="F116" s="36" t="s">
        <v>23</v>
      </c>
      <c r="G116" s="90">
        <f t="shared" ref="G116:G121" si="212">$E$2*K116</f>
        <v>23.515101530718511</v>
      </c>
      <c r="H116" s="84">
        <f t="shared" ref="H116:H121" si="213">K116*H$7</f>
        <v>39.191835884530853</v>
      </c>
      <c r="I116" s="84">
        <f t="shared" ref="I116:I121" si="214">K116*I$7</f>
        <v>78.383671769061706</v>
      </c>
      <c r="J116" s="114">
        <f t="shared" si="194"/>
        <v>109.73714047668638</v>
      </c>
      <c r="K116" s="88">
        <f t="shared" si="208"/>
        <v>156.76734353812341</v>
      </c>
      <c r="L116" s="90">
        <f t="shared" ref="L116:L121" si="215">$E$2*P116</f>
        <v>15.676734353812339</v>
      </c>
      <c r="M116" s="84">
        <f t="shared" ref="M116:M121" si="216">P116*M$7</f>
        <v>26.127890589687233</v>
      </c>
      <c r="N116" s="84">
        <f t="shared" ref="N116:N121" si="217">P116*N$7</f>
        <v>52.255781179374466</v>
      </c>
      <c r="O116" s="114">
        <f t="shared" si="198"/>
        <v>73.158093651124247</v>
      </c>
      <c r="P116" s="88">
        <f t="shared" si="209"/>
        <v>104.51156235874893</v>
      </c>
      <c r="Q116" s="90">
        <f t="shared" ref="Q116:Q121" si="218">$E$2*U116</f>
        <v>11.757550765359255</v>
      </c>
      <c r="R116" s="84">
        <f t="shared" ref="R116:R121" si="219">U116*R$7</f>
        <v>19.595917942265427</v>
      </c>
      <c r="S116" s="84">
        <f t="shared" ref="S116:S121" si="220">U116*S$7</f>
        <v>39.191835884530853</v>
      </c>
      <c r="T116" s="114">
        <f t="shared" si="202"/>
        <v>54.868570238343189</v>
      </c>
      <c r="U116" s="88">
        <f t="shared" si="210"/>
        <v>78.383671769061706</v>
      </c>
      <c r="V116" s="90">
        <f t="shared" ref="V116:V121" si="221">$E$2*Z116</f>
        <v>7.8383671769061696</v>
      </c>
      <c r="W116" s="84">
        <f t="shared" ref="W116:W121" si="222">Z116*W$7</f>
        <v>13.063945294843617</v>
      </c>
      <c r="X116" s="84">
        <f t="shared" ref="X116:X121" si="223">Z116*X$7</f>
        <v>26.127890589687233</v>
      </c>
      <c r="Y116" s="114">
        <f t="shared" si="206"/>
        <v>36.579046825562124</v>
      </c>
      <c r="Z116" s="88">
        <f t="shared" si="211"/>
        <v>52.255781179374466</v>
      </c>
    </row>
    <row r="117" spans="1:26" x14ac:dyDescent="0.25">
      <c r="A117" s="203"/>
      <c r="B117" s="130">
        <v>2.5</v>
      </c>
      <c r="C117" s="110">
        <v>4.9927873043413076</v>
      </c>
      <c r="D117" s="110">
        <v>3.9132670304490951</v>
      </c>
      <c r="E117" s="53">
        <f>$E$118*SQRT(B117/3)</f>
        <v>7.3029674334022152</v>
      </c>
      <c r="F117" s="36" t="s">
        <v>23</v>
      </c>
      <c r="G117" s="90">
        <f t="shared" si="212"/>
        <v>26.290682760247972</v>
      </c>
      <c r="H117" s="84">
        <f t="shared" si="213"/>
        <v>43.81780460041329</v>
      </c>
      <c r="I117" s="84">
        <f t="shared" si="214"/>
        <v>87.635609200826579</v>
      </c>
      <c r="J117" s="114">
        <f t="shared" si="194"/>
        <v>122.68985288115721</v>
      </c>
      <c r="K117" s="88">
        <f t="shared" si="208"/>
        <v>175.27121840165316</v>
      </c>
      <c r="L117" s="90">
        <f t="shared" si="215"/>
        <v>17.527121840165314</v>
      </c>
      <c r="M117" s="84">
        <f t="shared" si="216"/>
        <v>29.211869733608861</v>
      </c>
      <c r="N117" s="84">
        <f t="shared" si="217"/>
        <v>58.423739467217722</v>
      </c>
      <c r="O117" s="114">
        <f t="shared" si="198"/>
        <v>81.7932352541048</v>
      </c>
      <c r="P117" s="88">
        <f t="shared" si="209"/>
        <v>116.84747893443544</v>
      </c>
      <c r="Q117" s="90">
        <f t="shared" si="218"/>
        <v>13.145341380123986</v>
      </c>
      <c r="R117" s="84">
        <f t="shared" si="219"/>
        <v>21.908902300206645</v>
      </c>
      <c r="S117" s="84">
        <f t="shared" si="220"/>
        <v>43.81780460041329</v>
      </c>
      <c r="T117" s="114">
        <f t="shared" si="202"/>
        <v>61.344926440578604</v>
      </c>
      <c r="U117" s="88">
        <f t="shared" si="210"/>
        <v>87.635609200826579</v>
      </c>
      <c r="V117" s="90">
        <f t="shared" si="221"/>
        <v>8.7635609200826572</v>
      </c>
      <c r="W117" s="84">
        <f t="shared" si="222"/>
        <v>14.60593486680443</v>
      </c>
      <c r="X117" s="84">
        <f t="shared" si="223"/>
        <v>29.211869733608861</v>
      </c>
      <c r="Y117" s="114">
        <f t="shared" si="206"/>
        <v>40.8966176270524</v>
      </c>
      <c r="Z117" s="88">
        <f t="shared" si="211"/>
        <v>58.423739467217722</v>
      </c>
    </row>
    <row r="118" spans="1:26" x14ac:dyDescent="0.25">
      <c r="A118" s="203"/>
      <c r="B118" s="130">
        <v>3</v>
      </c>
      <c r="C118" s="110">
        <v>5.9913447652095684</v>
      </c>
      <c r="D118" s="110">
        <v>4.6959204365389136</v>
      </c>
      <c r="E118" s="53">
        <v>8</v>
      </c>
      <c r="F118" s="36" t="s">
        <v>23</v>
      </c>
      <c r="G118" s="90">
        <f t="shared" si="212"/>
        <v>28.799999999999997</v>
      </c>
      <c r="H118" s="84">
        <f t="shared" si="213"/>
        <v>48</v>
      </c>
      <c r="I118" s="84">
        <f t="shared" si="214"/>
        <v>96</v>
      </c>
      <c r="J118" s="114">
        <f t="shared" si="194"/>
        <v>134.39999999999998</v>
      </c>
      <c r="K118" s="88">
        <f t="shared" si="208"/>
        <v>192</v>
      </c>
      <c r="L118" s="90">
        <f t="shared" si="215"/>
        <v>19.2</v>
      </c>
      <c r="M118" s="84">
        <f t="shared" si="216"/>
        <v>32</v>
      </c>
      <c r="N118" s="84">
        <f t="shared" si="217"/>
        <v>64</v>
      </c>
      <c r="O118" s="114">
        <f t="shared" si="198"/>
        <v>89.6</v>
      </c>
      <c r="P118" s="88">
        <f t="shared" si="209"/>
        <v>128</v>
      </c>
      <c r="Q118" s="90">
        <f t="shared" si="218"/>
        <v>14.399999999999999</v>
      </c>
      <c r="R118" s="84">
        <f t="shared" si="219"/>
        <v>24</v>
      </c>
      <c r="S118" s="84">
        <f t="shared" si="220"/>
        <v>48</v>
      </c>
      <c r="T118" s="114">
        <f t="shared" si="202"/>
        <v>67.199999999999989</v>
      </c>
      <c r="U118" s="88">
        <f t="shared" si="210"/>
        <v>96</v>
      </c>
      <c r="V118" s="90">
        <f t="shared" si="221"/>
        <v>9.6</v>
      </c>
      <c r="W118" s="84">
        <f t="shared" si="222"/>
        <v>16</v>
      </c>
      <c r="X118" s="84">
        <f t="shared" si="223"/>
        <v>32</v>
      </c>
      <c r="Y118" s="114">
        <f t="shared" si="206"/>
        <v>44.8</v>
      </c>
      <c r="Z118" s="88">
        <f t="shared" si="211"/>
        <v>64</v>
      </c>
    </row>
    <row r="119" spans="1:26" x14ac:dyDescent="0.25">
      <c r="A119" s="203"/>
      <c r="B119" s="130">
        <v>4</v>
      </c>
      <c r="C119" s="110">
        <v>7.9884596869460909</v>
      </c>
      <c r="D119" s="110">
        <v>6.2612272487185514</v>
      </c>
      <c r="E119" s="53">
        <f>$E$118*SQRT(B119/3)</f>
        <v>9.2376043070340117</v>
      </c>
      <c r="F119" s="68" t="s">
        <v>22</v>
      </c>
      <c r="G119" s="90">
        <f t="shared" si="212"/>
        <v>33.255375505322441</v>
      </c>
      <c r="H119" s="84">
        <f t="shared" si="213"/>
        <v>55.42562584220407</v>
      </c>
      <c r="I119" s="84">
        <f t="shared" si="214"/>
        <v>110.85125168440814</v>
      </c>
      <c r="J119" s="114">
        <f t="shared" si="194"/>
        <v>155.19175235817139</v>
      </c>
      <c r="K119" s="88">
        <f t="shared" si="208"/>
        <v>221.70250336881628</v>
      </c>
      <c r="L119" s="90">
        <f t="shared" si="215"/>
        <v>22.170250336881626</v>
      </c>
      <c r="M119" s="84">
        <f t="shared" si="216"/>
        <v>36.950417228136047</v>
      </c>
      <c r="N119" s="84">
        <f t="shared" si="217"/>
        <v>73.900834456272094</v>
      </c>
      <c r="O119" s="114">
        <f t="shared" si="198"/>
        <v>103.46116823878093</v>
      </c>
      <c r="P119" s="88">
        <f t="shared" si="209"/>
        <v>147.80166891254419</v>
      </c>
      <c r="Q119" s="90">
        <f t="shared" si="218"/>
        <v>16.62768775266122</v>
      </c>
      <c r="R119" s="84">
        <f t="shared" si="219"/>
        <v>27.712812921102035</v>
      </c>
      <c r="S119" s="84">
        <f t="shared" si="220"/>
        <v>55.42562584220407</v>
      </c>
      <c r="T119" s="114">
        <f t="shared" si="202"/>
        <v>77.595876179085693</v>
      </c>
      <c r="U119" s="88">
        <f t="shared" si="210"/>
        <v>110.85125168440814</v>
      </c>
      <c r="V119" s="90">
        <f t="shared" si="221"/>
        <v>11.085125168440813</v>
      </c>
      <c r="W119" s="84">
        <f t="shared" si="222"/>
        <v>18.475208614068023</v>
      </c>
      <c r="X119" s="84">
        <f t="shared" si="223"/>
        <v>36.950417228136047</v>
      </c>
      <c r="Y119" s="114">
        <f t="shared" si="206"/>
        <v>51.730584119390464</v>
      </c>
      <c r="Z119" s="88">
        <f t="shared" si="211"/>
        <v>73.900834456272094</v>
      </c>
    </row>
    <row r="120" spans="1:26" x14ac:dyDescent="0.25">
      <c r="A120" s="203"/>
      <c r="B120" s="130">
        <v>5</v>
      </c>
      <c r="C120" s="110"/>
      <c r="D120" s="110">
        <v>7.8265340608981893</v>
      </c>
      <c r="E120" s="53">
        <f t="shared" ref="E120:E121" si="224">$E$118*SQRT(B120/3)</f>
        <v>10.327955589886445</v>
      </c>
      <c r="F120" s="68" t="s">
        <v>22</v>
      </c>
      <c r="G120" s="90">
        <f t="shared" si="212"/>
        <v>37.180640123591203</v>
      </c>
      <c r="H120" s="84">
        <f t="shared" si="213"/>
        <v>61.967733539318672</v>
      </c>
      <c r="I120" s="84">
        <f t="shared" si="214"/>
        <v>123.93546707863734</v>
      </c>
      <c r="J120" s="114">
        <f t="shared" si="194"/>
        <v>173.50965391009228</v>
      </c>
      <c r="K120" s="88">
        <f t="shared" si="208"/>
        <v>247.87093415727469</v>
      </c>
      <c r="L120" s="90">
        <f t="shared" si="215"/>
        <v>24.787093415727465</v>
      </c>
      <c r="M120" s="84">
        <f t="shared" si="216"/>
        <v>41.311822359545779</v>
      </c>
      <c r="N120" s="84">
        <f t="shared" si="217"/>
        <v>82.623644719091558</v>
      </c>
      <c r="O120" s="114">
        <f t="shared" si="198"/>
        <v>115.67310260672818</v>
      </c>
      <c r="P120" s="88">
        <f t="shared" si="209"/>
        <v>165.24728943818312</v>
      </c>
      <c r="Q120" s="90">
        <f t="shared" si="218"/>
        <v>18.590320061795602</v>
      </c>
      <c r="R120" s="84">
        <f t="shared" si="219"/>
        <v>30.983866769659336</v>
      </c>
      <c r="S120" s="84">
        <f t="shared" si="220"/>
        <v>61.967733539318672</v>
      </c>
      <c r="T120" s="114">
        <f t="shared" si="202"/>
        <v>86.754826955046141</v>
      </c>
      <c r="U120" s="88">
        <f t="shared" si="210"/>
        <v>123.93546707863734</v>
      </c>
      <c r="V120" s="90">
        <f t="shared" si="221"/>
        <v>12.393546707863733</v>
      </c>
      <c r="W120" s="84">
        <f t="shared" si="222"/>
        <v>20.65591117977289</v>
      </c>
      <c r="X120" s="84">
        <f t="shared" si="223"/>
        <v>41.311822359545779</v>
      </c>
      <c r="Y120" s="114">
        <f t="shared" si="206"/>
        <v>57.836551303364089</v>
      </c>
      <c r="Z120" s="88">
        <f t="shared" si="211"/>
        <v>82.623644719091558</v>
      </c>
    </row>
    <row r="121" spans="1:26" ht="15.75" thickBot="1" x14ac:dyDescent="0.3">
      <c r="A121" s="204"/>
      <c r="B121" s="131">
        <v>6</v>
      </c>
      <c r="C121" s="111"/>
      <c r="D121" s="111"/>
      <c r="E121" s="54">
        <f t="shared" si="224"/>
        <v>11.313708498984761</v>
      </c>
      <c r="F121" s="69" t="s">
        <v>22</v>
      </c>
      <c r="G121" s="90">
        <f t="shared" si="212"/>
        <v>40.729350596345142</v>
      </c>
      <c r="H121" s="84">
        <f t="shared" si="213"/>
        <v>67.882250993908571</v>
      </c>
      <c r="I121" s="84">
        <f t="shared" si="214"/>
        <v>135.76450198781714</v>
      </c>
      <c r="J121" s="114">
        <f t="shared" si="194"/>
        <v>190.070302782944</v>
      </c>
      <c r="K121" s="88">
        <f t="shared" si="208"/>
        <v>271.52900397563428</v>
      </c>
      <c r="L121" s="90">
        <f t="shared" si="215"/>
        <v>27.152900397563425</v>
      </c>
      <c r="M121" s="84">
        <f t="shared" si="216"/>
        <v>45.254833995939045</v>
      </c>
      <c r="N121" s="84">
        <f t="shared" si="217"/>
        <v>90.509667991878089</v>
      </c>
      <c r="O121" s="114">
        <f t="shared" si="198"/>
        <v>126.71353518862932</v>
      </c>
      <c r="P121" s="88">
        <f t="shared" si="209"/>
        <v>181.01933598375618</v>
      </c>
      <c r="Q121" s="90">
        <f t="shared" si="218"/>
        <v>20.364675298172571</v>
      </c>
      <c r="R121" s="84">
        <f t="shared" si="219"/>
        <v>33.941125496954285</v>
      </c>
      <c r="S121" s="84">
        <f t="shared" si="220"/>
        <v>67.882250993908571</v>
      </c>
      <c r="T121" s="114">
        <f t="shared" si="202"/>
        <v>95.035151391471999</v>
      </c>
      <c r="U121" s="88">
        <f t="shared" si="210"/>
        <v>135.76450198781714</v>
      </c>
      <c r="V121" s="90">
        <f t="shared" si="221"/>
        <v>13.576450198781712</v>
      </c>
      <c r="W121" s="84">
        <f t="shared" si="222"/>
        <v>22.627416997969522</v>
      </c>
      <c r="X121" s="84">
        <f t="shared" si="223"/>
        <v>45.254833995939045</v>
      </c>
      <c r="Y121" s="114">
        <f t="shared" si="206"/>
        <v>63.356767594314661</v>
      </c>
      <c r="Z121" s="88">
        <f t="shared" si="211"/>
        <v>90.509667991878089</v>
      </c>
    </row>
    <row r="122" spans="1:26" x14ac:dyDescent="0.25">
      <c r="A122" s="205" t="s">
        <v>28</v>
      </c>
      <c r="B122" s="129">
        <v>1.5</v>
      </c>
      <c r="C122" s="109">
        <v>4.8652628608607653</v>
      </c>
      <c r="D122" s="109">
        <v>3.4079104911062781</v>
      </c>
      <c r="E122" s="52">
        <f>$E$125*SQRT(B122/3)</f>
        <v>8.4852813742385713</v>
      </c>
      <c r="F122" s="37" t="s">
        <v>23</v>
      </c>
      <c r="G122" s="94">
        <f>$E$2*K122</f>
        <v>30.54701294725885</v>
      </c>
      <c r="H122" s="83">
        <f>K122*H$7</f>
        <v>50.911688245431421</v>
      </c>
      <c r="I122" s="83">
        <f>K122*I$7</f>
        <v>101.82337649086284</v>
      </c>
      <c r="J122" s="113">
        <f>K122*J$7</f>
        <v>142.55272708720796</v>
      </c>
      <c r="K122" s="93">
        <f t="shared" si="208"/>
        <v>203.64675298172568</v>
      </c>
      <c r="L122" s="94">
        <f>$E$2*P122</f>
        <v>20.364675298172571</v>
      </c>
      <c r="M122" s="83">
        <f>P122*M$7</f>
        <v>33.941125496954285</v>
      </c>
      <c r="N122" s="83">
        <f>P122*N$7</f>
        <v>67.882250993908571</v>
      </c>
      <c r="O122" s="113">
        <f>P122*O$7</f>
        <v>95.035151391471999</v>
      </c>
      <c r="P122" s="93">
        <f t="shared" si="209"/>
        <v>135.76450198781714</v>
      </c>
      <c r="Q122" s="94">
        <f>$E$2*U122</f>
        <v>15.273506473629425</v>
      </c>
      <c r="R122" s="83">
        <f>U122*R$7</f>
        <v>25.45584412271571</v>
      </c>
      <c r="S122" s="83">
        <f>U122*S$7</f>
        <v>50.911688245431421</v>
      </c>
      <c r="T122" s="113">
        <f>U122*T$7</f>
        <v>71.276363543603978</v>
      </c>
      <c r="U122" s="93">
        <f t="shared" si="210"/>
        <v>101.82337649086284</v>
      </c>
      <c r="V122" s="94">
        <f>$E$2*Z122</f>
        <v>10.182337649086286</v>
      </c>
      <c r="W122" s="83">
        <f>Z122*W$7</f>
        <v>16.970562748477143</v>
      </c>
      <c r="X122" s="83">
        <f>Z122*X$7</f>
        <v>33.941125496954285</v>
      </c>
      <c r="Y122" s="113">
        <f>Z122*Y$7</f>
        <v>47.517575695735999</v>
      </c>
      <c r="Z122" s="93">
        <f t="shared" si="211"/>
        <v>67.882250993908571</v>
      </c>
    </row>
    <row r="123" spans="1:26" x14ac:dyDescent="0.25">
      <c r="A123" s="206"/>
      <c r="B123" s="130">
        <v>2</v>
      </c>
      <c r="C123" s="110">
        <v>6.4870171478143517</v>
      </c>
      <c r="D123" s="110">
        <v>4.5438806548083699</v>
      </c>
      <c r="E123" s="53">
        <f>$E$125*SQRT(B123/3)</f>
        <v>9.7979589711327115</v>
      </c>
      <c r="F123" s="36" t="s">
        <v>23</v>
      </c>
      <c r="G123" s="90">
        <f t="shared" ref="G123:G128" si="225">$E$2*K123</f>
        <v>35.272652296077759</v>
      </c>
      <c r="H123" s="84">
        <f t="shared" ref="H123:H128" si="226">K123*H$7</f>
        <v>58.787753826796269</v>
      </c>
      <c r="I123" s="84">
        <f t="shared" ref="I123:I128" si="227">K123*I$7</f>
        <v>117.57550765359254</v>
      </c>
      <c r="J123" s="114">
        <f t="shared" si="194"/>
        <v>164.60571071502955</v>
      </c>
      <c r="K123" s="88">
        <f t="shared" si="208"/>
        <v>235.15101530718508</v>
      </c>
      <c r="L123" s="90">
        <f t="shared" ref="L123:L128" si="228">$E$2*P123</f>
        <v>23.515101530718507</v>
      </c>
      <c r="M123" s="84">
        <f t="shared" ref="M123:M128" si="229">P123*M$7</f>
        <v>39.191835884530846</v>
      </c>
      <c r="N123" s="84">
        <f t="shared" ref="N123:N128" si="230">P123*N$7</f>
        <v>78.383671769061692</v>
      </c>
      <c r="O123" s="114">
        <f t="shared" si="198"/>
        <v>109.73714047668636</v>
      </c>
      <c r="P123" s="88">
        <f t="shared" si="209"/>
        <v>156.76734353812338</v>
      </c>
      <c r="Q123" s="90">
        <f t="shared" ref="Q123:Q128" si="231">$E$2*U123</f>
        <v>17.636326148038879</v>
      </c>
      <c r="R123" s="84">
        <f t="shared" ref="R123:R128" si="232">U123*R$7</f>
        <v>29.393876913398135</v>
      </c>
      <c r="S123" s="84">
        <f t="shared" ref="S123:S128" si="233">U123*S$7</f>
        <v>58.787753826796269</v>
      </c>
      <c r="T123" s="114">
        <f t="shared" si="202"/>
        <v>82.302855357514773</v>
      </c>
      <c r="U123" s="88">
        <f t="shared" si="210"/>
        <v>117.57550765359254</v>
      </c>
      <c r="V123" s="90">
        <f t="shared" ref="V123:V128" si="234">$E$2*Z123</f>
        <v>11.757550765359253</v>
      </c>
      <c r="W123" s="84">
        <f t="shared" ref="W123:W128" si="235">Z123*W$7</f>
        <v>19.595917942265423</v>
      </c>
      <c r="X123" s="84">
        <f t="shared" ref="X123:X128" si="236">Z123*X$7</f>
        <v>39.191835884530846</v>
      </c>
      <c r="Y123" s="114">
        <f t="shared" si="206"/>
        <v>54.868570238343182</v>
      </c>
      <c r="Z123" s="88">
        <f t="shared" si="211"/>
        <v>78.383671769061692</v>
      </c>
    </row>
    <row r="124" spans="1:26" x14ac:dyDescent="0.25">
      <c r="A124" s="206"/>
      <c r="B124" s="130">
        <v>2.5</v>
      </c>
      <c r="C124" s="110">
        <v>8.1087714347679416</v>
      </c>
      <c r="D124" s="110">
        <v>5.679850818510463</v>
      </c>
      <c r="E124" s="53">
        <f>$E$125*SQRT(B124/3)</f>
        <v>10.954451150103322</v>
      </c>
      <c r="F124" s="36" t="s">
        <v>23</v>
      </c>
      <c r="G124" s="90">
        <f t="shared" si="225"/>
        <v>39.436024140371963</v>
      </c>
      <c r="H124" s="84">
        <f t="shared" si="226"/>
        <v>65.726706900619945</v>
      </c>
      <c r="I124" s="84">
        <f t="shared" si="227"/>
        <v>131.45341380123989</v>
      </c>
      <c r="J124" s="114">
        <f t="shared" si="194"/>
        <v>184.03477932173584</v>
      </c>
      <c r="K124" s="88">
        <f t="shared" si="208"/>
        <v>262.90682760247978</v>
      </c>
      <c r="L124" s="90">
        <f t="shared" si="228"/>
        <v>26.290682760247972</v>
      </c>
      <c r="M124" s="84">
        <f t="shared" si="229"/>
        <v>43.81780460041329</v>
      </c>
      <c r="N124" s="84">
        <f t="shared" si="230"/>
        <v>87.635609200826579</v>
      </c>
      <c r="O124" s="114">
        <f t="shared" si="198"/>
        <v>122.68985288115721</v>
      </c>
      <c r="P124" s="88">
        <f t="shared" si="209"/>
        <v>175.27121840165316</v>
      </c>
      <c r="Q124" s="90">
        <f t="shared" si="231"/>
        <v>19.718012070185981</v>
      </c>
      <c r="R124" s="84">
        <f t="shared" si="232"/>
        <v>32.863353450309972</v>
      </c>
      <c r="S124" s="84">
        <f t="shared" si="233"/>
        <v>65.726706900619945</v>
      </c>
      <c r="T124" s="114">
        <f t="shared" si="202"/>
        <v>92.01738966086792</v>
      </c>
      <c r="U124" s="88">
        <f t="shared" si="210"/>
        <v>131.45341380123989</v>
      </c>
      <c r="V124" s="90">
        <f t="shared" si="234"/>
        <v>13.145341380123986</v>
      </c>
      <c r="W124" s="84">
        <f t="shared" si="235"/>
        <v>21.908902300206645</v>
      </c>
      <c r="X124" s="84">
        <f t="shared" si="236"/>
        <v>43.81780460041329</v>
      </c>
      <c r="Y124" s="114">
        <f t="shared" si="206"/>
        <v>61.344926440578604</v>
      </c>
      <c r="Z124" s="88">
        <f t="shared" si="211"/>
        <v>87.635609200826579</v>
      </c>
    </row>
    <row r="125" spans="1:26" x14ac:dyDescent="0.25">
      <c r="A125" s="206"/>
      <c r="B125" s="130">
        <v>3</v>
      </c>
      <c r="C125" s="110"/>
      <c r="D125" s="110">
        <v>6.8158209822125562</v>
      </c>
      <c r="E125" s="53">
        <v>12</v>
      </c>
      <c r="F125" s="36" t="s">
        <v>23</v>
      </c>
      <c r="G125" s="90">
        <f t="shared" si="225"/>
        <v>43.199999999999996</v>
      </c>
      <c r="H125" s="84">
        <f t="shared" si="226"/>
        <v>72</v>
      </c>
      <c r="I125" s="84">
        <f t="shared" si="227"/>
        <v>144</v>
      </c>
      <c r="J125" s="114">
        <f t="shared" si="194"/>
        <v>201.6</v>
      </c>
      <c r="K125" s="88">
        <f t="shared" si="208"/>
        <v>288</v>
      </c>
      <c r="L125" s="90">
        <f t="shared" si="228"/>
        <v>28.799999999999997</v>
      </c>
      <c r="M125" s="84">
        <f t="shared" si="229"/>
        <v>48</v>
      </c>
      <c r="N125" s="84">
        <f t="shared" si="230"/>
        <v>96</v>
      </c>
      <c r="O125" s="114">
        <f t="shared" si="198"/>
        <v>134.39999999999998</v>
      </c>
      <c r="P125" s="88">
        <f t="shared" si="209"/>
        <v>192</v>
      </c>
      <c r="Q125" s="90">
        <f t="shared" si="231"/>
        <v>21.599999999999998</v>
      </c>
      <c r="R125" s="84">
        <f t="shared" si="232"/>
        <v>36</v>
      </c>
      <c r="S125" s="84">
        <f t="shared" si="233"/>
        <v>72</v>
      </c>
      <c r="T125" s="114">
        <f t="shared" si="202"/>
        <v>100.8</v>
      </c>
      <c r="U125" s="88">
        <f t="shared" si="210"/>
        <v>144</v>
      </c>
      <c r="V125" s="90">
        <f t="shared" si="234"/>
        <v>14.399999999999999</v>
      </c>
      <c r="W125" s="84">
        <f t="shared" si="235"/>
        <v>24</v>
      </c>
      <c r="X125" s="84">
        <f t="shared" si="236"/>
        <v>48</v>
      </c>
      <c r="Y125" s="114">
        <f t="shared" si="206"/>
        <v>67.199999999999989</v>
      </c>
      <c r="Z125" s="88">
        <f t="shared" si="211"/>
        <v>96</v>
      </c>
    </row>
    <row r="126" spans="1:26" x14ac:dyDescent="0.25">
      <c r="A126" s="206"/>
      <c r="B126" s="130">
        <v>4</v>
      </c>
      <c r="C126" s="110"/>
      <c r="D126" s="110">
        <v>9.0877613096167416</v>
      </c>
      <c r="E126" s="53">
        <f>$E$125*SQRT(B126/3)</f>
        <v>13.856406460551018</v>
      </c>
      <c r="F126" s="68" t="s">
        <v>22</v>
      </c>
      <c r="G126" s="90">
        <f t="shared" si="225"/>
        <v>49.883063257983665</v>
      </c>
      <c r="H126" s="84">
        <f t="shared" si="226"/>
        <v>83.138438763306112</v>
      </c>
      <c r="I126" s="84">
        <f t="shared" si="227"/>
        <v>166.27687752661222</v>
      </c>
      <c r="J126" s="114">
        <f t="shared" si="194"/>
        <v>232.78762853725709</v>
      </c>
      <c r="K126" s="88">
        <f t="shared" si="208"/>
        <v>332.55375505322445</v>
      </c>
      <c r="L126" s="90">
        <f t="shared" si="228"/>
        <v>33.255375505322448</v>
      </c>
      <c r="M126" s="84">
        <f t="shared" si="229"/>
        <v>55.425625842204077</v>
      </c>
      <c r="N126" s="84">
        <f t="shared" si="230"/>
        <v>110.85125168440815</v>
      </c>
      <c r="O126" s="114">
        <f t="shared" si="198"/>
        <v>155.19175235817141</v>
      </c>
      <c r="P126" s="88">
        <f t="shared" si="209"/>
        <v>221.70250336881631</v>
      </c>
      <c r="Q126" s="90">
        <f t="shared" si="231"/>
        <v>24.941531628991832</v>
      </c>
      <c r="R126" s="84">
        <f t="shared" si="232"/>
        <v>41.569219381653056</v>
      </c>
      <c r="S126" s="84">
        <f t="shared" si="233"/>
        <v>83.138438763306112</v>
      </c>
      <c r="T126" s="114">
        <f t="shared" si="202"/>
        <v>116.39381426862855</v>
      </c>
      <c r="U126" s="88">
        <f t="shared" si="210"/>
        <v>166.27687752661222</v>
      </c>
      <c r="V126" s="90">
        <f t="shared" si="234"/>
        <v>16.627687752661224</v>
      </c>
      <c r="W126" s="84">
        <f t="shared" si="235"/>
        <v>27.712812921102039</v>
      </c>
      <c r="X126" s="84">
        <f t="shared" si="236"/>
        <v>55.425625842204077</v>
      </c>
      <c r="Y126" s="114">
        <f t="shared" si="206"/>
        <v>77.595876179085707</v>
      </c>
      <c r="Z126" s="88">
        <f t="shared" si="211"/>
        <v>110.85125168440815</v>
      </c>
    </row>
    <row r="127" spans="1:26" x14ac:dyDescent="0.25">
      <c r="A127" s="206"/>
      <c r="B127" s="130">
        <v>5</v>
      </c>
      <c r="C127" s="110"/>
      <c r="D127" s="110"/>
      <c r="E127" s="53">
        <f t="shared" ref="E127:E128" si="237">$E$125*SQRT(B127/3)</f>
        <v>15.491933384829668</v>
      </c>
      <c r="F127" s="68" t="s">
        <v>22</v>
      </c>
      <c r="G127" s="90">
        <f t="shared" si="225"/>
        <v>55.770960185386805</v>
      </c>
      <c r="H127" s="84">
        <f t="shared" si="226"/>
        <v>92.951600308978016</v>
      </c>
      <c r="I127" s="84">
        <f t="shared" si="227"/>
        <v>185.90320061795603</v>
      </c>
      <c r="J127" s="114">
        <f t="shared" si="194"/>
        <v>260.26448086513841</v>
      </c>
      <c r="K127" s="88">
        <f t="shared" si="208"/>
        <v>371.80640123591206</v>
      </c>
      <c r="L127" s="90">
        <f t="shared" si="228"/>
        <v>37.180640123591203</v>
      </c>
      <c r="M127" s="84">
        <f t="shared" si="229"/>
        <v>61.967733539318672</v>
      </c>
      <c r="N127" s="84">
        <f t="shared" si="230"/>
        <v>123.93546707863734</v>
      </c>
      <c r="O127" s="114">
        <f t="shared" si="198"/>
        <v>173.50965391009228</v>
      </c>
      <c r="P127" s="88">
        <f t="shared" si="209"/>
        <v>247.87093415727469</v>
      </c>
      <c r="Q127" s="90">
        <f t="shared" si="231"/>
        <v>27.885480092693403</v>
      </c>
      <c r="R127" s="84">
        <f t="shared" si="232"/>
        <v>46.475800154489008</v>
      </c>
      <c r="S127" s="84">
        <f t="shared" si="233"/>
        <v>92.951600308978016</v>
      </c>
      <c r="T127" s="114">
        <f t="shared" si="202"/>
        <v>130.1322404325692</v>
      </c>
      <c r="U127" s="88">
        <f t="shared" si="210"/>
        <v>185.90320061795603</v>
      </c>
      <c r="V127" s="90">
        <f t="shared" si="234"/>
        <v>18.590320061795602</v>
      </c>
      <c r="W127" s="84">
        <f t="shared" si="235"/>
        <v>30.983866769659336</v>
      </c>
      <c r="X127" s="84">
        <f t="shared" si="236"/>
        <v>61.967733539318672</v>
      </c>
      <c r="Y127" s="114">
        <f t="shared" si="206"/>
        <v>86.754826955046141</v>
      </c>
      <c r="Z127" s="88">
        <f t="shared" si="211"/>
        <v>123.93546707863734</v>
      </c>
    </row>
    <row r="128" spans="1:26" x14ac:dyDescent="0.25">
      <c r="A128" s="207"/>
      <c r="B128" s="132">
        <v>6</v>
      </c>
      <c r="C128" s="112"/>
      <c r="D128" s="112"/>
      <c r="E128" s="97">
        <f t="shared" si="237"/>
        <v>16.970562748477143</v>
      </c>
      <c r="F128" s="98" t="s">
        <v>22</v>
      </c>
      <c r="G128" s="90">
        <f t="shared" si="225"/>
        <v>61.094025894517699</v>
      </c>
      <c r="H128" s="84">
        <f t="shared" si="226"/>
        <v>101.82337649086284</v>
      </c>
      <c r="I128" s="84">
        <f t="shared" si="227"/>
        <v>203.64675298172568</v>
      </c>
      <c r="J128" s="114">
        <f t="shared" si="194"/>
        <v>285.10545417441591</v>
      </c>
      <c r="K128" s="88">
        <f t="shared" si="208"/>
        <v>407.29350596345137</v>
      </c>
      <c r="L128" s="90">
        <f t="shared" si="228"/>
        <v>40.729350596345142</v>
      </c>
      <c r="M128" s="84">
        <f t="shared" si="229"/>
        <v>67.882250993908571</v>
      </c>
      <c r="N128" s="84">
        <f t="shared" si="230"/>
        <v>135.76450198781714</v>
      </c>
      <c r="O128" s="114">
        <f t="shared" si="198"/>
        <v>190.070302782944</v>
      </c>
      <c r="P128" s="88">
        <f t="shared" si="209"/>
        <v>271.52900397563428</v>
      </c>
      <c r="Q128" s="90">
        <f t="shared" si="231"/>
        <v>30.54701294725885</v>
      </c>
      <c r="R128" s="84">
        <f t="shared" si="232"/>
        <v>50.911688245431421</v>
      </c>
      <c r="S128" s="84">
        <f t="shared" si="233"/>
        <v>101.82337649086284</v>
      </c>
      <c r="T128" s="114">
        <f t="shared" si="202"/>
        <v>142.55272708720796</v>
      </c>
      <c r="U128" s="88">
        <f t="shared" si="210"/>
        <v>203.64675298172568</v>
      </c>
      <c r="V128" s="90">
        <f t="shared" si="234"/>
        <v>20.364675298172571</v>
      </c>
      <c r="W128" s="84">
        <f t="shared" si="235"/>
        <v>33.941125496954285</v>
      </c>
      <c r="X128" s="84">
        <f t="shared" si="236"/>
        <v>67.882250993908571</v>
      </c>
      <c r="Y128" s="114">
        <f t="shared" si="206"/>
        <v>95.035151391471999</v>
      </c>
      <c r="Z128" s="88">
        <f t="shared" si="211"/>
        <v>135.76450198781714</v>
      </c>
    </row>
    <row r="129" spans="1:1" x14ac:dyDescent="0.25">
      <c r="A129" t="s">
        <v>44</v>
      </c>
    </row>
  </sheetData>
  <mergeCells count="22">
    <mergeCell ref="A99:A105"/>
    <mergeCell ref="A106:A114"/>
    <mergeCell ref="A115:A121"/>
    <mergeCell ref="A122:A128"/>
    <mergeCell ref="A54:A62"/>
    <mergeCell ref="A63:A71"/>
    <mergeCell ref="A72:A80"/>
    <mergeCell ref="A81:A89"/>
    <mergeCell ref="A90:A98"/>
    <mergeCell ref="G2:Z3"/>
    <mergeCell ref="G4:Z4"/>
    <mergeCell ref="G5:K5"/>
    <mergeCell ref="A45:A53"/>
    <mergeCell ref="A27:A35"/>
    <mergeCell ref="A36:A44"/>
    <mergeCell ref="A9:A17"/>
    <mergeCell ref="A18:A26"/>
    <mergeCell ref="G8:Z8"/>
    <mergeCell ref="G6:Z6"/>
    <mergeCell ref="L5:P5"/>
    <mergeCell ref="Q5:U5"/>
    <mergeCell ref="V5:Z5"/>
  </mergeCells>
  <conditionalFormatting sqref="F90:F95 F97:F98 F82">
    <cfRule type="cellIs" dxfId="49" priority="1014" operator="equal">
      <formula>"VF"</formula>
    </cfRule>
    <cfRule type="cellIs" dxfId="48" priority="1015" operator="equal">
      <formula>"VC"</formula>
    </cfRule>
    <cfRule type="cellIs" dxfId="47" priority="1016" operator="equal">
      <formula>"C"</formula>
    </cfRule>
    <cfRule type="cellIs" dxfId="46" priority="1017" operator="equal">
      <formula>"M"</formula>
    </cfRule>
    <cfRule type="cellIs" dxfId="45" priority="1018" operator="equal">
      <formula>"F"</formula>
    </cfRule>
  </conditionalFormatting>
  <conditionalFormatting sqref="F11:F12 F72 F65 F56 F47 F38 F29 F20 F9 F14 F16 F18 F27 F36 F45 F54 F63 F23 F32 F41 F50 F59 F68 F25 F34 F43 F52 F61 F70">
    <cfRule type="cellIs" dxfId="44" priority="969" operator="equal">
      <formula>"UC"</formula>
    </cfRule>
    <cfRule type="colorScale" priority="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 F11:F12 F14 F16 F18 F27 F36 F45 F54 F63 F72 F20 F29 F38 F47 F56 F65 F23 F32 F41 F50 F59 F68 F25 F34 F43 F52 F61 F70">
    <cfRule type="cellIs" dxfId="43" priority="964" operator="equal">
      <formula>"VF"</formula>
    </cfRule>
    <cfRule type="cellIs" dxfId="42" priority="965" operator="equal">
      <formula>"VC"</formula>
    </cfRule>
    <cfRule type="cellIs" dxfId="41" priority="966" operator="equal">
      <formula>"C"</formula>
    </cfRule>
    <cfRule type="cellIs" dxfId="40" priority="967" operator="equal">
      <formula>"M"</formula>
    </cfRule>
    <cfRule type="cellIs" dxfId="39" priority="968" operator="equal">
      <formula>"F"</formula>
    </cfRule>
  </conditionalFormatting>
  <conditionalFormatting sqref="F74:F80">
    <cfRule type="cellIs" dxfId="38" priority="796" operator="equal">
      <formula>"VF"</formula>
    </cfRule>
    <cfRule type="cellIs" dxfId="37" priority="797" operator="equal">
      <formula>"VC"</formula>
    </cfRule>
    <cfRule type="cellIs" dxfId="36" priority="798" operator="equal">
      <formula>"C"</formula>
    </cfRule>
    <cfRule type="cellIs" dxfId="35" priority="799" operator="equal">
      <formula>"M"</formula>
    </cfRule>
    <cfRule type="cellIs" dxfId="34" priority="800" operator="equal">
      <formula>"F"</formula>
    </cfRule>
  </conditionalFormatting>
  <conditionalFormatting sqref="F106:F111 F113:F114">
    <cfRule type="cellIs" dxfId="33" priority="683" operator="equal">
      <formula>"VF"</formula>
    </cfRule>
    <cfRule type="cellIs" dxfId="32" priority="684" operator="equal">
      <formula>"VC"</formula>
    </cfRule>
    <cfRule type="cellIs" dxfId="31" priority="685" operator="equal">
      <formula>"C"</formula>
    </cfRule>
    <cfRule type="cellIs" dxfId="30" priority="686" operator="equal">
      <formula>"M"</formula>
    </cfRule>
    <cfRule type="cellIs" dxfId="29" priority="687" operator="equal">
      <formula>"F"</formula>
    </cfRule>
  </conditionalFormatting>
  <conditionalFormatting sqref="F74:F80">
    <cfRule type="cellIs" dxfId="28" priority="1222" operator="equal">
      <formula>"UC"</formula>
    </cfRule>
    <cfRule type="colorScale" priority="1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2">
    <cfRule type="cellIs" dxfId="27" priority="1224" operator="equal">
      <formula>"UC"</formula>
    </cfRule>
    <cfRule type="colorScale" priority="1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:F89">
    <cfRule type="cellIs" dxfId="26" priority="535" operator="equal">
      <formula>"VF"</formula>
    </cfRule>
    <cfRule type="cellIs" dxfId="25" priority="536" operator="equal">
      <formula>"VC"</formula>
    </cfRule>
    <cfRule type="cellIs" dxfId="24" priority="537" operator="equal">
      <formula>"C"</formula>
    </cfRule>
    <cfRule type="cellIs" dxfId="23" priority="538" operator="equal">
      <formula>"M"</formula>
    </cfRule>
    <cfRule type="cellIs" dxfId="22" priority="539" operator="equal">
      <formula>"F"</formula>
    </cfRule>
  </conditionalFormatting>
  <conditionalFormatting sqref="F83:F89">
    <cfRule type="cellIs" dxfId="21" priority="540" operator="equal">
      <formula>"UC"</formula>
    </cfRule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:F105">
    <cfRule type="cellIs" dxfId="20" priority="528" operator="equal">
      <formula>"VF"</formula>
    </cfRule>
    <cfRule type="cellIs" dxfId="19" priority="529" operator="equal">
      <formula>"VC"</formula>
    </cfRule>
    <cfRule type="cellIs" dxfId="18" priority="530" operator="equal">
      <formula>"C"</formula>
    </cfRule>
    <cfRule type="cellIs" dxfId="17" priority="531" operator="equal">
      <formula>"M"</formula>
    </cfRule>
    <cfRule type="cellIs" dxfId="16" priority="532" operator="equal">
      <formula>"F"</formula>
    </cfRule>
  </conditionalFormatting>
  <conditionalFormatting sqref="F99:F105">
    <cfRule type="cellIs" dxfId="15" priority="533" operator="equal">
      <formula>"UC"</formula>
    </cfRule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F121">
    <cfRule type="cellIs" dxfId="14" priority="521" operator="equal">
      <formula>"VF"</formula>
    </cfRule>
    <cfRule type="cellIs" dxfId="13" priority="522" operator="equal">
      <formula>"VC"</formula>
    </cfRule>
    <cfRule type="cellIs" dxfId="12" priority="523" operator="equal">
      <formula>"C"</formula>
    </cfRule>
    <cfRule type="cellIs" dxfId="11" priority="524" operator="equal">
      <formula>"M"</formula>
    </cfRule>
    <cfRule type="cellIs" dxfId="10" priority="525" operator="equal">
      <formula>"F"</formula>
    </cfRule>
  </conditionalFormatting>
  <conditionalFormatting sqref="F115:F121">
    <cfRule type="cellIs" dxfId="9" priority="526" operator="equal">
      <formula>"UC"</formula>
    </cfRule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2:F128">
    <cfRule type="cellIs" dxfId="8" priority="514" operator="equal">
      <formula>"VF"</formula>
    </cfRule>
    <cfRule type="cellIs" dxfId="7" priority="515" operator="equal">
      <formula>"VC"</formula>
    </cfRule>
    <cfRule type="cellIs" dxfId="6" priority="516" operator="equal">
      <formula>"C"</formula>
    </cfRule>
    <cfRule type="cellIs" dxfId="5" priority="517" operator="equal">
      <formula>"M"</formula>
    </cfRule>
    <cfRule type="cellIs" dxfId="4" priority="518" operator="equal">
      <formula>"F"</formula>
    </cfRule>
  </conditionalFormatting>
  <conditionalFormatting sqref="F122:F128">
    <cfRule type="cellIs" dxfId="3" priority="519" operator="equal">
      <formula>"UC"</formula>
    </cfRule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Z128">
    <cfRule type="cellIs" dxfId="2" priority="1" operator="greaterThan">
      <formula>40</formula>
    </cfRule>
  </conditionalFormatting>
  <conditionalFormatting sqref="F90:F95 F97:F98">
    <cfRule type="cellIs" dxfId="1" priority="1858" operator="equal">
      <formula>"UC"</formula>
    </cfRule>
    <cfRule type="colorScale" priority="1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6:F111 F113:F114">
    <cfRule type="cellIs" dxfId="0" priority="1862" operator="equal">
      <formula>"UC"</formula>
    </cfRule>
    <cfRule type="colorScale" priority="1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PWM Speed Chart US</vt:lpstr>
      <vt:lpstr>PWM Speed Chart 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2018-03-30T20:38:12Z</dcterms:created>
  <dcterms:modified xsi:type="dcterms:W3CDTF">2020-06-05T19:24:09Z</dcterms:modified>
</cp:coreProperties>
</file>