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P Drive\Proj-2\Water Quality\"/>
    </mc:Choice>
  </mc:AlternateContent>
  <xr:revisionPtr revIDLastSave="0" documentId="13_ncr:1_{0B8BF8DB-5422-4246-A462-9FE5C7E200C3}" xr6:coauthVersionLast="47" xr6:coauthVersionMax="47" xr10:uidLastSave="{00000000-0000-0000-0000-000000000000}"/>
  <bookViews>
    <workbookView xWindow="-120" yWindow="-120" windowWidth="29040" windowHeight="16440" xr2:uid="{570E4A9D-406C-4424-9F7C-7730B458C649}"/>
  </bookViews>
  <sheets>
    <sheet name="Sheet1" sheetId="1" r:id="rId1"/>
  </sheets>
  <definedNames>
    <definedName name="Calcium">Sheet1!$E$19</definedName>
    <definedName name="Magnesium">Sheet1!$E$18</definedName>
    <definedName name="Sodium">Sheet1!$E$20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E22" i="1" l="1"/>
  <c r="H20" i="1"/>
  <c r="H19" i="1"/>
  <c r="H18" i="1"/>
  <c r="H17" i="1"/>
  <c r="H25" i="1" l="1"/>
  <c r="K25" i="1" s="1"/>
  <c r="H22" i="1"/>
  <c r="H26" i="1"/>
  <c r="C8" i="1"/>
  <c r="C9" i="1" s="1"/>
  <c r="C10" i="1" s="1"/>
  <c r="D7" i="1"/>
  <c r="E7" i="1" s="1"/>
  <c r="H7" i="1" s="1"/>
  <c r="I7" i="1" s="1"/>
  <c r="F7" i="1" l="1"/>
  <c r="G7" i="1" s="1"/>
  <c r="D9" i="1" l="1"/>
  <c r="E9" i="1" s="1"/>
  <c r="H9" i="1" s="1"/>
  <c r="I9" i="1" s="1"/>
  <c r="D10" i="1"/>
  <c r="E10" i="1" s="1"/>
  <c r="H10" i="1" s="1"/>
  <c r="I10" i="1" s="1"/>
  <c r="D8" i="1"/>
  <c r="E8" i="1" s="1"/>
  <c r="H8" i="1" s="1"/>
  <c r="I8" i="1" s="1"/>
  <c r="F10" i="1" l="1"/>
  <c r="G10" i="1" s="1"/>
  <c r="F9" i="1"/>
  <c r="G9" i="1" s="1"/>
  <c r="F8" i="1"/>
  <c r="G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tc={7F1C06CB-EFBC-40E4-8F86-7DB9D878FA74}</author>
  </authors>
  <commentList>
    <comment ref="H7" authorId="0" shapeId="0" xr:uid="{7F1C06CB-EFBC-40E4-8F86-7DB9D878FA74}">
      <text>
        <t>[Threaded comment]
Your version of Excel allows you to read this threaded comment; however, any edits to it will get removed if the file is opened in a newer version of Excel. Learn more: https://go.microsoft.com/fwlink/?linkid=870924
Comment:
    0.85 is adjustment for AMS solution density</t>
      </text>
    </comment>
  </commentList>
</comments>
</file>

<file path=xl/sharedStrings.xml><?xml version="1.0" encoding="utf-8"?>
<sst xmlns="http://schemas.openxmlformats.org/spreadsheetml/2006/main" count="50" uniqueCount="39">
  <si>
    <t>AMS (21-0-0-24)</t>
  </si>
  <si>
    <t>(%)</t>
  </si>
  <si>
    <t>(US gal)</t>
  </si>
  <si>
    <t>(L)</t>
  </si>
  <si>
    <t>(kg)</t>
  </si>
  <si>
    <t>(lbs)</t>
  </si>
  <si>
    <t>lbs/100 gal</t>
  </si>
  <si>
    <r>
      <t>AMS = (NH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4</t>
    </r>
  </si>
  <si>
    <t>L/100 gal</t>
  </si>
  <si>
    <t>Rate</t>
  </si>
  <si>
    <t>Tank</t>
  </si>
  <si>
    <t>AMS, Liquid, L (conc)</t>
  </si>
  <si>
    <t>Antagonism</t>
  </si>
  <si>
    <t>Coefficient</t>
  </si>
  <si>
    <t>Requirement</t>
  </si>
  <si>
    <t>Iron</t>
  </si>
  <si>
    <t>ppm</t>
  </si>
  <si>
    <t xml:space="preserve">Magnesium </t>
  </si>
  <si>
    <t>Calcium</t>
  </si>
  <si>
    <t xml:space="preserve">Sodium </t>
  </si>
  <si>
    <t xml:space="preserve">Recommended AMS:  </t>
  </si>
  <si>
    <t>NDSU</t>
  </si>
  <si>
    <t>AMS</t>
  </si>
  <si>
    <t>Dry Product: lbs of AMS for 100 gallons of water=</t>
  </si>
  <si>
    <t>34% Liquid: Litres of 34% AMS for 100 gallons of water=</t>
  </si>
  <si>
    <t>Enter value</t>
  </si>
  <si>
    <t>from water test</t>
  </si>
  <si>
    <t>x  0.042  =</t>
  </si>
  <si>
    <t>x  0.014  =</t>
  </si>
  <si>
    <t>x  0.009  =</t>
  </si>
  <si>
    <t>X  0.005  =</t>
  </si>
  <si>
    <t>lbs 21-0-0-24</t>
  </si>
  <si>
    <t>Water test results calculator for AMS (21-0-0-24)</t>
  </si>
  <si>
    <t>Potassium</t>
  </si>
  <si>
    <t>X  0.002  =</t>
  </si>
  <si>
    <r>
      <t xml:space="preserve">Hardness </t>
    </r>
    <r>
      <rPr>
        <b/>
        <sz val="9"/>
        <rFont val="Arial"/>
        <family val="2"/>
      </rPr>
      <t>(CaCO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 xml:space="preserve"> equivalent)</t>
    </r>
  </si>
  <si>
    <t>% AMS, w/v</t>
  </si>
  <si>
    <t>Adapted from Nalewaja (NDSU), Winfield United, and Sprayers101.com</t>
  </si>
  <si>
    <t>Litres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</si>
</sst>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vertAlign val="sub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9" fontId="2" fillId="2" borderId="2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2" fontId="0" fillId="0" borderId="0" xfId="0" applyNumberFormat="1"/>
    <xf numFmtId="0" fontId="6" fillId="0" borderId="0" xfId="0" applyFont="1"/>
    <xf numFmtId="0" fontId="0" fillId="3" borderId="0" xfId="0" applyFill="1"/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3" borderId="0" xfId="0" applyFont="1" applyFill="1"/>
    <xf numFmtId="0" fontId="2" fillId="3" borderId="0" xfId="0" applyFont="1" applyFill="1"/>
    <xf numFmtId="10" fontId="0" fillId="0" borderId="0" xfId="1" applyNumberFormat="1" applyFont="1" applyAlignment="1">
      <alignment horizontal="center"/>
    </xf>
    <xf numFmtId="1" fontId="2" fillId="3" borderId="0" xfId="0" applyNumberFormat="1" applyFont="1" applyFill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m Wolf" id="{6CC91CD8-D860-4F8F-BD2A-8F5514DA7D8E}" userId="d575adaa496ffcf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1-04-27T21:02:32.52" personId="{6CC91CD8-D860-4F8F-BD2A-8F5514DA7D8E}" id="{7F1C06CB-EFBC-40E4-8F86-7DB9D878FA74}">
    <text>0.85 is adjustment for AMS solution density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FE86-C0A9-494B-8098-6A841742BAEC}">
  <dimension ref="B1:L26"/>
  <sheetViews>
    <sheetView tabSelected="1" workbookViewId="0">
      <selection activeCell="I27" sqref="I27"/>
    </sheetView>
  </sheetViews>
  <sheetFormatPr defaultRowHeight="15" x14ac:dyDescent="0.25"/>
  <cols>
    <col min="2" max="2" width="8.42578125" bestFit="1" customWidth="1"/>
    <col min="3" max="3" width="12.42578125" bestFit="1" customWidth="1"/>
    <col min="5" max="5" width="15.28515625" bestFit="1" customWidth="1"/>
    <col min="7" max="7" width="11.5703125" bestFit="1" customWidth="1"/>
    <col min="8" max="8" width="12.7109375" bestFit="1" customWidth="1"/>
    <col min="11" max="11" width="12.140625" bestFit="1" customWidth="1"/>
  </cols>
  <sheetData>
    <row r="1" spans="2:12" ht="18.75" x14ac:dyDescent="0.3">
      <c r="B1" s="14" t="s">
        <v>32</v>
      </c>
    </row>
    <row r="2" spans="2:12" x14ac:dyDescent="0.25">
      <c r="B2" t="s">
        <v>37</v>
      </c>
    </row>
    <row r="5" spans="2:12" x14ac:dyDescent="0.25">
      <c r="B5" s="4" t="s">
        <v>9</v>
      </c>
      <c r="C5" s="4" t="s">
        <v>10</v>
      </c>
      <c r="D5" s="4" t="s">
        <v>10</v>
      </c>
      <c r="E5" s="27" t="s">
        <v>0</v>
      </c>
      <c r="F5" s="27"/>
      <c r="G5" s="27"/>
      <c r="H5" s="27" t="s">
        <v>11</v>
      </c>
      <c r="I5" s="27"/>
    </row>
    <row r="6" spans="2:12" ht="15.75" thickBot="1" x14ac:dyDescent="0.3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7">
        <v>0.34</v>
      </c>
      <c r="I6" s="10" t="s">
        <v>8</v>
      </c>
      <c r="K6" s="13"/>
      <c r="L6" s="13"/>
    </row>
    <row r="7" spans="2:12" x14ac:dyDescent="0.25">
      <c r="B7" s="9">
        <v>5.0000000000000001E-3</v>
      </c>
      <c r="C7" s="8">
        <v>1200</v>
      </c>
      <c r="D7" s="1">
        <f>C7*3.785</f>
        <v>4542</v>
      </c>
      <c r="E7" s="3">
        <f>B7*D7</f>
        <v>22.71</v>
      </c>
      <c r="F7" s="3">
        <f>E7*2.2</f>
        <v>49.962000000000003</v>
      </c>
      <c r="G7" s="2">
        <f>F7/(C7/100)</f>
        <v>4.1635</v>
      </c>
      <c r="H7" s="3">
        <f>E7/H$6*0.85</f>
        <v>56.774999999999999</v>
      </c>
      <c r="I7" s="2">
        <f>H7/(C7/100)</f>
        <v>4.7312500000000002</v>
      </c>
    </row>
    <row r="8" spans="2:12" x14ac:dyDescent="0.25">
      <c r="B8" s="9">
        <v>0.01</v>
      </c>
      <c r="C8" s="8">
        <f>C7</f>
        <v>1200</v>
      </c>
      <c r="D8" s="1">
        <f>C8*3.785</f>
        <v>4542</v>
      </c>
      <c r="E8" s="3">
        <f>B8*D8</f>
        <v>45.42</v>
      </c>
      <c r="F8" s="3">
        <f>E8*2.2</f>
        <v>99.924000000000007</v>
      </c>
      <c r="G8" s="2">
        <f>F8/(C8/100)</f>
        <v>8.327</v>
      </c>
      <c r="H8" s="3">
        <f t="shared" ref="H8:H10" si="0">E8/H$6*0.85</f>
        <v>113.55</v>
      </c>
      <c r="I8" s="2">
        <f t="shared" ref="I8:I10" si="1">H8/(C8/100)</f>
        <v>9.4625000000000004</v>
      </c>
    </row>
    <row r="9" spans="2:12" x14ac:dyDescent="0.25">
      <c r="B9" s="9">
        <v>0.02</v>
      </c>
      <c r="C9" s="8">
        <f t="shared" ref="C9:C10" si="2">C8</f>
        <v>1200</v>
      </c>
      <c r="D9" s="1">
        <f t="shared" ref="D9:D10" si="3">C9*3.785</f>
        <v>4542</v>
      </c>
      <c r="E9" s="3">
        <f t="shared" ref="E9:E10" si="4">B9*D9</f>
        <v>90.84</v>
      </c>
      <c r="F9" s="3">
        <f t="shared" ref="F9:F10" si="5">E9*2.2</f>
        <v>199.84800000000001</v>
      </c>
      <c r="G9" s="2">
        <f t="shared" ref="G9:G10" si="6">F9/(C9/100)</f>
        <v>16.654</v>
      </c>
      <c r="H9" s="3">
        <f t="shared" si="0"/>
        <v>227.1</v>
      </c>
      <c r="I9" s="2">
        <f t="shared" si="1"/>
        <v>18.925000000000001</v>
      </c>
    </row>
    <row r="10" spans="2:12" x14ac:dyDescent="0.25">
      <c r="B10" s="9">
        <v>0.03</v>
      </c>
      <c r="C10" s="8">
        <f t="shared" si="2"/>
        <v>1200</v>
      </c>
      <c r="D10" s="1">
        <f t="shared" si="3"/>
        <v>4542</v>
      </c>
      <c r="E10" s="3">
        <f t="shared" si="4"/>
        <v>136.26</v>
      </c>
      <c r="F10" s="3">
        <f t="shared" si="5"/>
        <v>299.77199999999999</v>
      </c>
      <c r="G10" s="2">
        <f t="shared" si="6"/>
        <v>24.980999999999998</v>
      </c>
      <c r="H10" s="3">
        <f t="shared" si="0"/>
        <v>340.64999999999992</v>
      </c>
      <c r="I10" s="2">
        <f t="shared" si="1"/>
        <v>28.387499999999992</v>
      </c>
    </row>
    <row r="12" spans="2:12" ht="18" x14ac:dyDescent="0.35">
      <c r="B12" t="s">
        <v>7</v>
      </c>
    </row>
    <row r="14" spans="2:12" x14ac:dyDescent="0.25">
      <c r="B14" s="15"/>
      <c r="C14" s="15"/>
      <c r="D14" s="15"/>
      <c r="E14" s="15"/>
      <c r="F14" s="15"/>
      <c r="G14" s="16" t="s">
        <v>21</v>
      </c>
      <c r="H14" s="15"/>
      <c r="I14" s="15"/>
    </row>
    <row r="15" spans="2:12" ht="15.75" x14ac:dyDescent="0.25">
      <c r="B15" s="17"/>
      <c r="C15" s="18"/>
      <c r="D15" s="17"/>
      <c r="E15" s="16" t="s">
        <v>25</v>
      </c>
      <c r="F15" s="15"/>
      <c r="G15" s="16" t="s">
        <v>12</v>
      </c>
      <c r="H15" s="16" t="s">
        <v>22</v>
      </c>
      <c r="I15" s="15"/>
      <c r="J15" s="11"/>
    </row>
    <row r="16" spans="2:12" ht="15.75" x14ac:dyDescent="0.25">
      <c r="B16" s="17"/>
      <c r="C16" s="17"/>
      <c r="D16" s="17"/>
      <c r="E16" s="16" t="s">
        <v>26</v>
      </c>
      <c r="F16" s="15"/>
      <c r="G16" s="16" t="s">
        <v>13</v>
      </c>
      <c r="H16" s="16" t="s">
        <v>14</v>
      </c>
      <c r="I16" s="15"/>
      <c r="J16" s="11"/>
    </row>
    <row r="17" spans="2:11" ht="15.75" x14ac:dyDescent="0.25">
      <c r="B17" t="s">
        <v>15</v>
      </c>
      <c r="E17" s="19">
        <v>50</v>
      </c>
      <c r="F17" t="s">
        <v>16</v>
      </c>
      <c r="G17" t="s">
        <v>27</v>
      </c>
      <c r="H17" s="20">
        <f>+E17*0.042</f>
        <v>2.1</v>
      </c>
      <c r="I17" t="s">
        <v>6</v>
      </c>
      <c r="J17" s="11"/>
    </row>
    <row r="18" spans="2:11" ht="15.75" x14ac:dyDescent="0.25">
      <c r="B18" t="s">
        <v>17</v>
      </c>
      <c r="E18" s="19">
        <v>50</v>
      </c>
      <c r="F18" t="s">
        <v>16</v>
      </c>
      <c r="G18" t="s">
        <v>28</v>
      </c>
      <c r="H18" s="20">
        <f>+E18*0.014</f>
        <v>0.70000000000000007</v>
      </c>
      <c r="I18" t="s">
        <v>6</v>
      </c>
      <c r="J18" s="11"/>
    </row>
    <row r="19" spans="2:11" ht="15.75" x14ac:dyDescent="0.25">
      <c r="B19" t="s">
        <v>18</v>
      </c>
      <c r="E19" s="19">
        <v>50</v>
      </c>
      <c r="F19" t="s">
        <v>16</v>
      </c>
      <c r="G19" t="s">
        <v>29</v>
      </c>
      <c r="H19" s="20">
        <f>+E19*0.009</f>
        <v>0.44999999999999996</v>
      </c>
      <c r="I19" t="s">
        <v>6</v>
      </c>
      <c r="J19" s="11"/>
    </row>
    <row r="20" spans="2:11" ht="15.75" x14ac:dyDescent="0.25">
      <c r="B20" t="s">
        <v>19</v>
      </c>
      <c r="E20" s="19">
        <v>50</v>
      </c>
      <c r="F20" t="s">
        <v>16</v>
      </c>
      <c r="G20" t="s">
        <v>30</v>
      </c>
      <c r="H20" s="20">
        <f>+E20*0.005</f>
        <v>0.25</v>
      </c>
      <c r="I20" t="s">
        <v>6</v>
      </c>
      <c r="J20" s="11"/>
    </row>
    <row r="21" spans="2:11" ht="15.75" x14ac:dyDescent="0.25">
      <c r="B21" t="s">
        <v>33</v>
      </c>
      <c r="E21" s="19">
        <v>50</v>
      </c>
      <c r="F21" t="s">
        <v>16</v>
      </c>
      <c r="G21" t="s">
        <v>34</v>
      </c>
      <c r="H21" s="20">
        <f>+E21*0.002</f>
        <v>0.1</v>
      </c>
      <c r="I21" t="s">
        <v>6</v>
      </c>
      <c r="J21" s="11"/>
    </row>
    <row r="22" spans="2:11" ht="15.75" x14ac:dyDescent="0.25">
      <c r="B22" s="22" t="s">
        <v>35</v>
      </c>
      <c r="C22" s="22"/>
      <c r="D22" s="22"/>
      <c r="E22" s="24">
        <f>(2.497*Calcium)+(4.188*Magnesium)</f>
        <v>334.25</v>
      </c>
      <c r="F22" s="22" t="s">
        <v>16</v>
      </c>
      <c r="G22" s="22"/>
      <c r="H22" s="25">
        <f>SUM(H17:H21)</f>
        <v>3.6</v>
      </c>
      <c r="I22" s="22"/>
      <c r="J22" s="11"/>
    </row>
    <row r="24" spans="2:11" ht="15.75" x14ac:dyDescent="0.25">
      <c r="B24" s="21" t="s">
        <v>20</v>
      </c>
      <c r="C24" s="15"/>
      <c r="D24" s="15"/>
      <c r="E24" s="15"/>
      <c r="F24" s="15"/>
      <c r="G24" s="15"/>
      <c r="H24" s="15"/>
      <c r="I24" s="15"/>
      <c r="J24" s="15"/>
      <c r="K24" s="22" t="s">
        <v>36</v>
      </c>
    </row>
    <row r="25" spans="2:11" x14ac:dyDescent="0.25">
      <c r="B25" t="s">
        <v>23</v>
      </c>
      <c r="H25" s="26">
        <f>SUM(H17:H21)</f>
        <v>3.6</v>
      </c>
      <c r="I25" s="12" t="s">
        <v>31</v>
      </c>
      <c r="K25" s="23">
        <f>H25/(8.64*100)</f>
        <v>4.1666666666666666E-3</v>
      </c>
    </row>
    <row r="26" spans="2:11" x14ac:dyDescent="0.25">
      <c r="B26" t="s">
        <v>24</v>
      </c>
      <c r="H26" s="26">
        <f>H25/0.85*0.946</f>
        <v>4.0065882352941173</v>
      </c>
      <c r="I26" s="12" t="s">
        <v>38</v>
      </c>
    </row>
  </sheetData>
  <mergeCells count="2">
    <mergeCell ref="E5:G5"/>
    <mergeCell ref="H5:I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Calcium</vt:lpstr>
      <vt:lpstr>Magnesium</vt:lpstr>
      <vt:lpstr>Sodium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Wolf</dc:creator>
  <cp:lastModifiedBy>Tom Wolf</cp:lastModifiedBy>
  <dcterms:created xsi:type="dcterms:W3CDTF">2021-04-27T16:53:09Z</dcterms:created>
  <dcterms:modified xsi:type="dcterms:W3CDTF">2022-02-15T19:19:58Z</dcterms:modified>
</cp:coreProperties>
</file>