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codeName="ThisWorkbook" defaultThemeVersion="166925"/>
  <bookViews>
    <workbookView xWindow="780" yWindow="540" windowWidth="16770" windowHeight="15660" activeTab="0"/>
  </bookViews>
  <sheets>
    <sheet name="Fan Angles and Boom Height" sheetId="1" r:id="rId1"/>
    <sheet name="Lookup" sheetId="2" r:id="rId2"/>
  </sheets>
  <definedNames/>
  <calcPr calcId="191029"/>
  <extLst/>
</workbook>
</file>

<file path=xl/sharedStrings.xml><?xml version="1.0" encoding="utf-8"?>
<sst xmlns="http://schemas.openxmlformats.org/spreadsheetml/2006/main" count="67" uniqueCount="33">
  <si>
    <t>50% overlap</t>
  </si>
  <si>
    <t>100% overlap</t>
  </si>
  <si>
    <t>Boom height (cm)</t>
  </si>
  <si>
    <t>Boom height (in)</t>
  </si>
  <si>
    <t>Nozzle</t>
  </si>
  <si>
    <t>fan angle</t>
  </si>
  <si>
    <t>Forward</t>
  </si>
  <si>
    <t>angle</t>
  </si>
  <si>
    <t>spacing (in)</t>
  </si>
  <si>
    <t>spacing (cm)</t>
  </si>
  <si>
    <t>0% overlap</t>
  </si>
  <si>
    <t>Boom</t>
  </si>
  <si>
    <t>height (in)</t>
  </si>
  <si>
    <t>Spray</t>
  </si>
  <si>
    <t>Pattern</t>
  </si>
  <si>
    <t>overlap (%)</t>
  </si>
  <si>
    <t>150% overlap</t>
  </si>
  <si>
    <t>200% overlap</t>
  </si>
  <si>
    <t>25% overlap</t>
  </si>
  <si>
    <t>height (cm)</t>
  </si>
  <si>
    <t>width (cm)</t>
  </si>
  <si>
    <t>width (in)</t>
  </si>
  <si>
    <t>Pressure</t>
  </si>
  <si>
    <t>Speed</t>
  </si>
  <si>
    <t>Flow</t>
  </si>
  <si>
    <t>gpa</t>
  </si>
  <si>
    <t>Broacast</t>
  </si>
  <si>
    <t>Band</t>
  </si>
  <si>
    <t>Band width for various fan angles and boom heights</t>
  </si>
  <si>
    <t>Application volumes for broadcast and band spray</t>
  </si>
  <si>
    <t>Nozzle Size</t>
  </si>
  <si>
    <t>Change values in grey cells</t>
  </si>
  <si>
    <t>Results appear in green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</si>
</sst>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0" xfId="0" applyBorder="1"/>
    <xf numFmtId="0" fontId="3" fillId="3" borderId="6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4" fillId="0" borderId="0" xfId="0" applyFont="1"/>
    <xf numFmtId="2" fontId="2" fillId="2" borderId="3" xfId="0" applyNumberFormat="1" applyFont="1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0" fontId="0" fillId="0" borderId="0" xfId="0" applyFont="1"/>
    <xf numFmtId="0" fontId="5" fillId="0" borderId="0" xfId="0" applyFont="1"/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2"/>
  <sheetViews>
    <sheetView tabSelected="1" workbookViewId="0" topLeftCell="B1">
      <selection activeCell="J17" sqref="J17"/>
    </sheetView>
  </sheetViews>
  <sheetFormatPr defaultColWidth="9.140625" defaultRowHeight="12.75"/>
  <cols>
    <col min="2" max="2" width="10.421875" style="0" bestFit="1" customWidth="1"/>
    <col min="3" max="3" width="11.28125" style="0" bestFit="1" customWidth="1"/>
    <col min="4" max="4" width="15.421875" style="0" bestFit="1" customWidth="1"/>
    <col min="5" max="5" width="15.421875" style="0" customWidth="1"/>
    <col min="6" max="6" width="15.00390625" style="0" bestFit="1" customWidth="1"/>
    <col min="7" max="9" width="16.28125" style="0" bestFit="1" customWidth="1"/>
    <col min="10" max="10" width="15.57421875" style="0" customWidth="1"/>
    <col min="11" max="11" width="11.28125" style="0" customWidth="1"/>
  </cols>
  <sheetData>
    <row r="1" spans="2:9" ht="15.75">
      <c r="B1" s="30" t="s">
        <v>28</v>
      </c>
      <c r="I1" s="30" t="s">
        <v>29</v>
      </c>
    </row>
    <row r="2" ht="13.5" thickBot="1">
      <c r="B2" s="34" t="s">
        <v>31</v>
      </c>
    </row>
    <row r="3" spans="2:11" ht="20.1" customHeight="1" thickBot="1">
      <c r="B3" s="34" t="s">
        <v>32</v>
      </c>
      <c r="J3" s="4" t="s">
        <v>26</v>
      </c>
      <c r="K3" s="4" t="s">
        <v>27</v>
      </c>
    </row>
    <row r="4" spans="9:11" ht="20.1" customHeight="1">
      <c r="I4" s="4" t="s">
        <v>4</v>
      </c>
      <c r="J4" s="26">
        <v>0.1</v>
      </c>
      <c r="K4" s="24">
        <v>0.3</v>
      </c>
    </row>
    <row r="5" spans="2:11" ht="20.1" customHeight="1" thickBot="1">
      <c r="B5" s="1"/>
      <c r="C5" s="1"/>
      <c r="D5" s="1"/>
      <c r="E5" s="9"/>
      <c r="F5" s="9"/>
      <c r="G5" s="9"/>
      <c r="I5" s="5" t="s">
        <v>24</v>
      </c>
      <c r="J5" s="31">
        <f>J4*((J6/40)^0.5)</f>
        <v>0.08660254037844387</v>
      </c>
      <c r="K5" s="31">
        <f>K4*((K6/40)^0.5)</f>
        <v>0.3</v>
      </c>
    </row>
    <row r="6" spans="2:11" ht="20.1" customHeight="1">
      <c r="B6" s="4" t="s">
        <v>6</v>
      </c>
      <c r="C6" s="4" t="s">
        <v>4</v>
      </c>
      <c r="D6" s="7" t="s">
        <v>4</v>
      </c>
      <c r="E6" s="7" t="s">
        <v>11</v>
      </c>
      <c r="F6" s="4" t="s">
        <v>13</v>
      </c>
      <c r="G6" s="4" t="s">
        <v>14</v>
      </c>
      <c r="I6" s="8" t="s">
        <v>22</v>
      </c>
      <c r="J6" s="26">
        <v>30</v>
      </c>
      <c r="K6" s="24">
        <v>40</v>
      </c>
    </row>
    <row r="7" spans="2:11" ht="20.1" customHeight="1" thickBot="1">
      <c r="B7" s="5" t="s">
        <v>7</v>
      </c>
      <c r="C7" s="5" t="s">
        <v>5</v>
      </c>
      <c r="D7" s="5" t="s">
        <v>8</v>
      </c>
      <c r="E7" s="10" t="s">
        <v>12</v>
      </c>
      <c r="F7" s="5" t="s">
        <v>21</v>
      </c>
      <c r="G7" s="5" t="s">
        <v>15</v>
      </c>
      <c r="I7" s="5" t="s">
        <v>23</v>
      </c>
      <c r="J7" s="28">
        <v>5</v>
      </c>
      <c r="K7" s="27">
        <v>12</v>
      </c>
    </row>
    <row r="8" spans="2:11" ht="20.1" customHeight="1">
      <c r="B8" s="24">
        <v>0</v>
      </c>
      <c r="C8" s="25">
        <v>110</v>
      </c>
      <c r="D8" s="26">
        <v>20</v>
      </c>
      <c r="E8" s="32">
        <v>14</v>
      </c>
      <c r="F8" s="11">
        <f aca="true" t="shared" si="0" ref="F8:F13">E8/COS(B8*PI()/180)*TAN(C8/2*PI()/180)*2</f>
        <v>39.9881441887792</v>
      </c>
      <c r="G8" s="2">
        <f aca="true" t="shared" si="1" ref="G8:G13">F8/D8*100-100</f>
        <v>99.940720943896</v>
      </c>
      <c r="H8" s="23"/>
      <c r="I8" s="4" t="s">
        <v>25</v>
      </c>
      <c r="J8" s="12">
        <f>J$5*5940/J$7/D8</f>
        <v>5.144190898479566</v>
      </c>
      <c r="K8" s="12">
        <f>K$5*5940/K$7/F8</f>
        <v>3.713600693719354</v>
      </c>
    </row>
    <row r="9" spans="2:11" ht="20.1" customHeight="1" thickBot="1">
      <c r="B9" s="27">
        <v>0</v>
      </c>
      <c r="C9" s="27">
        <v>110</v>
      </c>
      <c r="D9" s="28">
        <v>20</v>
      </c>
      <c r="E9" s="33">
        <v>25</v>
      </c>
      <c r="F9" s="11">
        <f t="shared" si="0"/>
        <v>71.40740033710571</v>
      </c>
      <c r="G9" s="2">
        <f t="shared" si="1"/>
        <v>257.0370016855286</v>
      </c>
      <c r="H9" s="23"/>
      <c r="I9" s="5" t="s">
        <v>25</v>
      </c>
      <c r="J9" s="11">
        <f aca="true" t="shared" si="2" ref="J9:J13">J$5*5940/J$7/D9</f>
        <v>5.144190898479566</v>
      </c>
      <c r="K9" s="11">
        <f>K$5*5940/K$7/F9</f>
        <v>2.0796163884828385</v>
      </c>
    </row>
    <row r="10" spans="2:11" ht="20.1" customHeight="1">
      <c r="B10" s="25">
        <v>0</v>
      </c>
      <c r="C10" s="25">
        <v>40</v>
      </c>
      <c r="D10" s="26">
        <v>20</v>
      </c>
      <c r="E10" s="32">
        <v>30</v>
      </c>
      <c r="F10" s="12">
        <f t="shared" si="0"/>
        <v>21.83821405597214</v>
      </c>
      <c r="G10" s="6">
        <f t="shared" si="1"/>
        <v>9.191070279860696</v>
      </c>
      <c r="H10" s="23"/>
      <c r="I10" s="4" t="s">
        <v>25</v>
      </c>
      <c r="J10" s="11">
        <f t="shared" si="2"/>
        <v>5.144190898479566</v>
      </c>
      <c r="K10" s="11">
        <f aca="true" t="shared" si="3" ref="K10:K13">K$5*5940/K$7/F10</f>
        <v>6.80000661315019</v>
      </c>
    </row>
    <row r="11" spans="2:11" ht="20.1" customHeight="1" thickBot="1">
      <c r="B11" s="27">
        <v>0</v>
      </c>
      <c r="C11" s="27">
        <v>40</v>
      </c>
      <c r="D11" s="28">
        <v>20</v>
      </c>
      <c r="E11" s="33">
        <v>40</v>
      </c>
      <c r="F11" s="13">
        <f t="shared" si="0"/>
        <v>29.117618741296187</v>
      </c>
      <c r="G11" s="3">
        <f t="shared" si="1"/>
        <v>45.58809370648095</v>
      </c>
      <c r="I11" s="5" t="s">
        <v>25</v>
      </c>
      <c r="J11" s="11">
        <f t="shared" si="2"/>
        <v>5.144190898479566</v>
      </c>
      <c r="K11" s="11">
        <f t="shared" si="3"/>
        <v>5.100004959862643</v>
      </c>
    </row>
    <row r="12" spans="2:11" ht="20.1" customHeight="1">
      <c r="B12" s="25">
        <v>0</v>
      </c>
      <c r="C12" s="25">
        <v>150</v>
      </c>
      <c r="D12" s="26">
        <v>40</v>
      </c>
      <c r="E12" s="32">
        <v>30</v>
      </c>
      <c r="F12" s="12">
        <f t="shared" si="0"/>
        <v>223.92304845413267</v>
      </c>
      <c r="G12" s="6">
        <f t="shared" si="1"/>
        <v>459.8076211353317</v>
      </c>
      <c r="I12" s="8" t="s">
        <v>25</v>
      </c>
      <c r="J12" s="11">
        <f t="shared" si="2"/>
        <v>2.572095449239783</v>
      </c>
      <c r="K12" s="11">
        <f t="shared" si="3"/>
        <v>0.6631742512670286</v>
      </c>
    </row>
    <row r="13" spans="2:11" ht="20.1" customHeight="1" thickBot="1">
      <c r="B13" s="27">
        <v>0</v>
      </c>
      <c r="C13" s="27">
        <v>150</v>
      </c>
      <c r="D13" s="28">
        <v>40</v>
      </c>
      <c r="E13" s="33">
        <v>40</v>
      </c>
      <c r="F13" s="13">
        <f t="shared" si="0"/>
        <v>298.5640646055102</v>
      </c>
      <c r="G13" s="3">
        <f t="shared" si="1"/>
        <v>646.4101615137755</v>
      </c>
      <c r="I13" s="5" t="s">
        <v>25</v>
      </c>
      <c r="J13" s="13">
        <f t="shared" si="2"/>
        <v>2.572095449239783</v>
      </c>
      <c r="K13" s="13">
        <f t="shared" si="3"/>
        <v>0.49738068845027145</v>
      </c>
    </row>
    <row r="14" ht="20.1" customHeight="1" thickBot="1"/>
    <row r="15" spans="2:7" ht="20.1" customHeight="1">
      <c r="B15" s="4" t="s">
        <v>6</v>
      </c>
      <c r="C15" s="4" t="s">
        <v>4</v>
      </c>
      <c r="D15" s="7" t="s">
        <v>4</v>
      </c>
      <c r="E15" s="7" t="s">
        <v>11</v>
      </c>
      <c r="F15" s="4" t="s">
        <v>13</v>
      </c>
      <c r="G15" s="4" t="s">
        <v>14</v>
      </c>
    </row>
    <row r="16" spans="2:7" ht="20.1" customHeight="1" thickBot="1">
      <c r="B16" s="5" t="s">
        <v>7</v>
      </c>
      <c r="C16" s="5" t="s">
        <v>5</v>
      </c>
      <c r="D16" s="5" t="s">
        <v>9</v>
      </c>
      <c r="E16" s="10" t="s">
        <v>19</v>
      </c>
      <c r="F16" s="5" t="s">
        <v>20</v>
      </c>
      <c r="G16" s="5" t="s">
        <v>15</v>
      </c>
    </row>
    <row r="17" spans="2:7" ht="20.1" customHeight="1">
      <c r="B17" s="24">
        <v>0</v>
      </c>
      <c r="C17" s="25">
        <v>110</v>
      </c>
      <c r="D17" s="26">
        <v>50</v>
      </c>
      <c r="E17" s="26">
        <v>53</v>
      </c>
      <c r="F17" s="2">
        <f aca="true" t="shared" si="4" ref="F17:F22">E17/COS(B17*PI()/180)*TAN(C17/2*PI()/180)*2</f>
        <v>151.38368871466412</v>
      </c>
      <c r="G17" s="2">
        <f aca="true" t="shared" si="5" ref="G17:G22">F17/D17*100-100</f>
        <v>202.76737742932823</v>
      </c>
    </row>
    <row r="18" spans="2:7" ht="20.1" customHeight="1" thickBot="1">
      <c r="B18" s="27">
        <v>30</v>
      </c>
      <c r="C18" s="27">
        <v>110</v>
      </c>
      <c r="D18" s="28">
        <v>50</v>
      </c>
      <c r="E18" s="28">
        <v>53</v>
      </c>
      <c r="F18" s="2">
        <f t="shared" si="4"/>
        <v>174.80282686065968</v>
      </c>
      <c r="G18" s="2">
        <f t="shared" si="5"/>
        <v>249.60565372131936</v>
      </c>
    </row>
    <row r="19" spans="2:7" ht="20.1" customHeight="1">
      <c r="B19" s="25">
        <v>0</v>
      </c>
      <c r="C19" s="25">
        <v>80</v>
      </c>
      <c r="D19" s="26">
        <v>50</v>
      </c>
      <c r="E19" s="26">
        <v>47</v>
      </c>
      <c r="F19" s="6">
        <f t="shared" si="4"/>
        <v>78.87536533066431</v>
      </c>
      <c r="G19" s="6">
        <f t="shared" si="5"/>
        <v>57.75073066132862</v>
      </c>
    </row>
    <row r="20" spans="2:7" ht="20.1" customHeight="1" thickBot="1">
      <c r="B20" s="27">
        <v>0</v>
      </c>
      <c r="C20" s="27">
        <v>80</v>
      </c>
      <c r="D20" s="28">
        <v>50</v>
      </c>
      <c r="E20" s="28">
        <v>53</v>
      </c>
      <c r="F20" s="3">
        <f t="shared" si="4"/>
        <v>88.94456090479167</v>
      </c>
      <c r="G20" s="3">
        <f t="shared" si="5"/>
        <v>77.88912180958334</v>
      </c>
    </row>
    <row r="21" spans="2:7" ht="20.1" customHeight="1">
      <c r="B21" s="25">
        <v>0</v>
      </c>
      <c r="C21" s="25">
        <v>30</v>
      </c>
      <c r="D21" s="26">
        <v>25</v>
      </c>
      <c r="E21" s="26">
        <v>115</v>
      </c>
      <c r="F21" s="6">
        <f t="shared" si="4"/>
        <v>61.62831425915822</v>
      </c>
      <c r="G21" s="6">
        <f t="shared" si="5"/>
        <v>146.5132570366329</v>
      </c>
    </row>
    <row r="22" spans="2:7" ht="20.1" customHeight="1" thickBot="1">
      <c r="B22" s="27">
        <v>0</v>
      </c>
      <c r="C22" s="27">
        <v>30</v>
      </c>
      <c r="D22" s="28">
        <v>25</v>
      </c>
      <c r="E22" s="28">
        <v>140</v>
      </c>
      <c r="F22" s="3">
        <f t="shared" si="4"/>
        <v>75.02577388071435</v>
      </c>
      <c r="G22" s="3">
        <f t="shared" si="5"/>
        <v>200.10309552285742</v>
      </c>
    </row>
    <row r="23" ht="20.1" customHeight="1"/>
    <row r="24" spans="2:7" ht="20.1" customHeight="1" thickBot="1">
      <c r="B24" s="9"/>
      <c r="C24" s="9"/>
      <c r="D24" s="9"/>
      <c r="E24" s="9"/>
      <c r="F24" s="9"/>
      <c r="G24" s="9"/>
    </row>
    <row r="25" spans="2:11" ht="20.1" customHeight="1" thickBot="1">
      <c r="B25" s="4" t="s">
        <v>6</v>
      </c>
      <c r="C25" s="4" t="s">
        <v>4</v>
      </c>
      <c r="D25" s="7" t="s">
        <v>4</v>
      </c>
      <c r="E25" s="36" t="s">
        <v>3</v>
      </c>
      <c r="F25" s="37"/>
      <c r="G25" s="37"/>
      <c r="H25" s="37"/>
      <c r="I25" s="37"/>
      <c r="J25" s="38"/>
      <c r="K25" s="19"/>
    </row>
    <row r="26" spans="2:11" ht="20.1" customHeight="1" thickBot="1">
      <c r="B26" s="5" t="s">
        <v>7</v>
      </c>
      <c r="C26" s="5" t="s">
        <v>5</v>
      </c>
      <c r="D26" s="5" t="s">
        <v>8</v>
      </c>
      <c r="E26" s="8" t="s">
        <v>10</v>
      </c>
      <c r="F26" s="8" t="s">
        <v>18</v>
      </c>
      <c r="G26" s="8" t="s">
        <v>0</v>
      </c>
      <c r="H26" s="8" t="s">
        <v>1</v>
      </c>
      <c r="I26" s="4" t="s">
        <v>16</v>
      </c>
      <c r="J26" s="4" t="s">
        <v>17</v>
      </c>
      <c r="K26" s="20"/>
    </row>
    <row r="27" spans="2:11" ht="20.1" customHeight="1">
      <c r="B27" s="24">
        <v>0</v>
      </c>
      <c r="C27" s="25">
        <v>110</v>
      </c>
      <c r="D27" s="26">
        <v>20</v>
      </c>
      <c r="E27" s="17">
        <f>COS(B27*PI()/180)*(D27*0.5)/TAN(C27/2*PI()/180)</f>
        <v>7.0020753820970985</v>
      </c>
      <c r="F27" s="12">
        <f aca="true" t="shared" si="6" ref="F27:F32">COS(B27*PI()/180)*(D27*0.625)/TAN(C27/2*PI()/180)</f>
        <v>8.752594227621373</v>
      </c>
      <c r="G27" s="14">
        <f>COS(B27*PI()/180)*(D27*0.75)/TAN(C27/2*PI()/180)</f>
        <v>10.503113073145647</v>
      </c>
      <c r="H27" s="14">
        <f>COS(B27*PI()/180)*(D27)/TAN(C27/2*PI()/180)</f>
        <v>14.004150764194197</v>
      </c>
      <c r="I27" s="17">
        <f aca="true" t="shared" si="7" ref="I27:I32">COS(B27*PI()/180)*(D27*1.25)/TAN(C27/2*PI()/180)</f>
        <v>17.505188455242745</v>
      </c>
      <c r="J27" s="12">
        <f aca="true" t="shared" si="8" ref="J27:J32">COS(B27*PI()/180)*(D27*1.5)/TAN(C27/2*PI()/180)</f>
        <v>21.006226146291294</v>
      </c>
      <c r="K27" s="21"/>
    </row>
    <row r="28" spans="2:11" ht="20.1" customHeight="1" thickBot="1">
      <c r="B28" s="27">
        <v>0</v>
      </c>
      <c r="C28" s="27">
        <v>80</v>
      </c>
      <c r="D28" s="28">
        <v>20</v>
      </c>
      <c r="E28" s="22">
        <f aca="true" t="shared" si="9" ref="E28:E32">COS(B28*PI()/180)*(D28*0.5)/TAN(C28/2*PI()/180)</f>
        <v>11.9175359259421</v>
      </c>
      <c r="F28" s="13">
        <f t="shared" si="6"/>
        <v>14.896919907427627</v>
      </c>
      <c r="G28" s="15">
        <f aca="true" t="shared" si="10" ref="G28:G32">COS(B28*PI()/180)*(D28*0.75)/TAN(C28/2*PI()/180)</f>
        <v>17.876303888913153</v>
      </c>
      <c r="H28" s="15">
        <f aca="true" t="shared" si="11" ref="H28:H32">COS(B28*PI()/180)*(D28)/TAN(C28/2*PI()/180)</f>
        <v>23.8350718518842</v>
      </c>
      <c r="I28" s="18">
        <f t="shared" si="7"/>
        <v>29.793839814855254</v>
      </c>
      <c r="J28" s="13">
        <f t="shared" si="8"/>
        <v>35.752607777826306</v>
      </c>
      <c r="K28" s="21"/>
    </row>
    <row r="29" spans="2:11" ht="20.1" customHeight="1">
      <c r="B29" s="25">
        <v>0</v>
      </c>
      <c r="C29" s="25">
        <v>30</v>
      </c>
      <c r="D29" s="29">
        <v>10</v>
      </c>
      <c r="E29" s="12">
        <f t="shared" si="9"/>
        <v>18.660254037844386</v>
      </c>
      <c r="F29" s="12">
        <f t="shared" si="6"/>
        <v>23.325317547305485</v>
      </c>
      <c r="G29" s="14">
        <f t="shared" si="10"/>
        <v>27.99038105676658</v>
      </c>
      <c r="H29" s="12">
        <f t="shared" si="11"/>
        <v>37.32050807568877</v>
      </c>
      <c r="I29" s="17">
        <f t="shared" si="7"/>
        <v>46.65063509461097</v>
      </c>
      <c r="J29" s="12">
        <f t="shared" si="8"/>
        <v>55.98076211353316</v>
      </c>
      <c r="K29" s="21"/>
    </row>
    <row r="30" spans="2:11" ht="20.1" customHeight="1" thickBot="1">
      <c r="B30" s="27">
        <v>0</v>
      </c>
      <c r="C30" s="27">
        <v>30</v>
      </c>
      <c r="D30" s="28">
        <v>10</v>
      </c>
      <c r="E30" s="13">
        <f t="shared" si="9"/>
        <v>18.660254037844386</v>
      </c>
      <c r="F30" s="13">
        <f t="shared" si="6"/>
        <v>23.325317547305485</v>
      </c>
      <c r="G30" s="16">
        <f t="shared" si="10"/>
        <v>27.99038105676658</v>
      </c>
      <c r="H30" s="13">
        <f t="shared" si="11"/>
        <v>37.32050807568877</v>
      </c>
      <c r="I30" s="18">
        <f t="shared" si="7"/>
        <v>46.65063509461097</v>
      </c>
      <c r="J30" s="13">
        <f t="shared" si="8"/>
        <v>55.98076211353316</v>
      </c>
      <c r="K30" s="21"/>
    </row>
    <row r="31" spans="2:11" ht="20.1" customHeight="1">
      <c r="B31" s="25">
        <v>0</v>
      </c>
      <c r="C31" s="25">
        <v>30</v>
      </c>
      <c r="D31" s="29">
        <v>10</v>
      </c>
      <c r="E31" s="11">
        <f t="shared" si="9"/>
        <v>18.660254037844386</v>
      </c>
      <c r="F31" s="12">
        <f t="shared" si="6"/>
        <v>23.325317547305485</v>
      </c>
      <c r="G31" s="15">
        <f t="shared" si="10"/>
        <v>27.99038105676658</v>
      </c>
      <c r="H31" s="15">
        <f t="shared" si="11"/>
        <v>37.32050807568877</v>
      </c>
      <c r="I31" s="17">
        <f t="shared" si="7"/>
        <v>46.65063509461097</v>
      </c>
      <c r="J31" s="12">
        <f t="shared" si="8"/>
        <v>55.98076211353316</v>
      </c>
      <c r="K31" s="21"/>
    </row>
    <row r="32" spans="2:11" ht="20.1" customHeight="1" thickBot="1">
      <c r="B32" s="27">
        <v>0</v>
      </c>
      <c r="C32" s="27">
        <v>30</v>
      </c>
      <c r="D32" s="28">
        <v>10</v>
      </c>
      <c r="E32" s="13">
        <f t="shared" si="9"/>
        <v>18.660254037844386</v>
      </c>
      <c r="F32" s="13">
        <f t="shared" si="6"/>
        <v>23.325317547305485</v>
      </c>
      <c r="G32" s="16">
        <f t="shared" si="10"/>
        <v>27.99038105676658</v>
      </c>
      <c r="H32" s="16">
        <f t="shared" si="11"/>
        <v>37.32050807568877</v>
      </c>
      <c r="I32" s="18">
        <f t="shared" si="7"/>
        <v>46.65063509461097</v>
      </c>
      <c r="J32" s="13">
        <f t="shared" si="8"/>
        <v>55.98076211353316</v>
      </c>
      <c r="K32" s="21"/>
    </row>
    <row r="33" ht="12.75">
      <c r="K33" s="19"/>
    </row>
    <row r="34" ht="13.5" thickBot="1"/>
    <row r="35" spans="2:10" ht="20.1" customHeight="1" thickBot="1">
      <c r="B35" s="4" t="s">
        <v>6</v>
      </c>
      <c r="C35" s="4" t="s">
        <v>4</v>
      </c>
      <c r="D35" s="7" t="s">
        <v>4</v>
      </c>
      <c r="E35" s="36" t="s">
        <v>2</v>
      </c>
      <c r="F35" s="37"/>
      <c r="G35" s="37"/>
      <c r="H35" s="37"/>
      <c r="I35" s="37"/>
      <c r="J35" s="38"/>
    </row>
    <row r="36" spans="2:10" ht="20.1" customHeight="1" thickBot="1">
      <c r="B36" s="5" t="s">
        <v>7</v>
      </c>
      <c r="C36" s="5" t="s">
        <v>5</v>
      </c>
      <c r="D36" s="5" t="s">
        <v>9</v>
      </c>
      <c r="E36" s="4" t="s">
        <v>10</v>
      </c>
      <c r="F36" s="8" t="s">
        <v>18</v>
      </c>
      <c r="G36" s="4" t="s">
        <v>0</v>
      </c>
      <c r="H36" s="4" t="s">
        <v>1</v>
      </c>
      <c r="I36" s="4" t="s">
        <v>16</v>
      </c>
      <c r="J36" s="4" t="s">
        <v>17</v>
      </c>
    </row>
    <row r="37" spans="2:10" ht="20.1" customHeight="1">
      <c r="B37" s="24">
        <v>0</v>
      </c>
      <c r="C37" s="24">
        <v>110</v>
      </c>
      <c r="D37" s="26">
        <v>50</v>
      </c>
      <c r="E37" s="6">
        <f>COS(B37*PI()/180)*(D37*0.5)/TAN(C37/2*PI()/180)</f>
        <v>17.505188455242745</v>
      </c>
      <c r="F37" s="12">
        <f aca="true" t="shared" si="12" ref="F37:F42">COS(B37*PI()/180)*(D37*0.625)/TAN(C37/2*PI()/180)</f>
        <v>21.88148556905343</v>
      </c>
      <c r="G37" s="14">
        <f>COS(B37*PI()/180)*(D37*0.75)/TAN(C37/2*PI()/180)</f>
        <v>26.257782682864118</v>
      </c>
      <c r="H37" s="14">
        <f>COS(B37*PI()/180)*(D37)/TAN(C37/2*PI()/180)</f>
        <v>35.01037691048549</v>
      </c>
      <c r="I37" s="17">
        <f aca="true" t="shared" si="13" ref="I37:I42">COS(B37*PI()/180)*(D37*1.25)/TAN(C37/2*PI()/180)</f>
        <v>43.76297113810686</v>
      </c>
      <c r="J37" s="12">
        <f aca="true" t="shared" si="14" ref="J37:J42">COS(B37*PI()/180)*(D37*1.5)/TAN(C37/2*PI()/180)</f>
        <v>52.515565365728236</v>
      </c>
    </row>
    <row r="38" spans="2:10" ht="20.1" customHeight="1" thickBot="1">
      <c r="B38" s="27">
        <v>0</v>
      </c>
      <c r="C38" s="27">
        <v>80</v>
      </c>
      <c r="D38" s="28">
        <v>50</v>
      </c>
      <c r="E38" s="2">
        <f aca="true" t="shared" si="15" ref="E38:E42">COS(B38*PI()/180)*(D38*0.5)/TAN(C38/2*PI()/180)</f>
        <v>29.793839814855254</v>
      </c>
      <c r="F38" s="13">
        <f t="shared" si="12"/>
        <v>37.24229976856906</v>
      </c>
      <c r="G38" s="15">
        <f aca="true" t="shared" si="16" ref="G38:G42">COS(B38*PI()/180)*(D38*0.75)/TAN(C38/2*PI()/180)</f>
        <v>44.69075972228288</v>
      </c>
      <c r="H38" s="15">
        <f aca="true" t="shared" si="17" ref="H38:H42">COS(B38*PI()/180)*(D38)/TAN(C38/2*PI()/180)</f>
        <v>59.58767962971051</v>
      </c>
      <c r="I38" s="18">
        <f t="shared" si="13"/>
        <v>74.48459953713812</v>
      </c>
      <c r="J38" s="13">
        <f t="shared" si="14"/>
        <v>89.38151944456575</v>
      </c>
    </row>
    <row r="39" spans="2:10" ht="20.1" customHeight="1">
      <c r="B39" s="25">
        <v>0</v>
      </c>
      <c r="C39" s="25">
        <v>30</v>
      </c>
      <c r="D39" s="25">
        <v>25</v>
      </c>
      <c r="E39" s="6">
        <f t="shared" si="15"/>
        <v>46.65063509461097</v>
      </c>
      <c r="F39" s="12">
        <f t="shared" si="12"/>
        <v>58.31329386826371</v>
      </c>
      <c r="G39" s="14">
        <f t="shared" si="16"/>
        <v>69.97595264191645</v>
      </c>
      <c r="H39" s="12">
        <f t="shared" si="17"/>
        <v>93.30127018922194</v>
      </c>
      <c r="I39" s="17">
        <f t="shared" si="13"/>
        <v>116.62658773652743</v>
      </c>
      <c r="J39" s="12">
        <f t="shared" si="14"/>
        <v>139.9519052838329</v>
      </c>
    </row>
    <row r="40" spans="2:10" ht="20.1" customHeight="1" thickBot="1">
      <c r="B40" s="27">
        <v>0</v>
      </c>
      <c r="C40" s="27">
        <v>30</v>
      </c>
      <c r="D40" s="27">
        <v>25</v>
      </c>
      <c r="E40" s="3">
        <f t="shared" si="15"/>
        <v>46.65063509461097</v>
      </c>
      <c r="F40" s="13">
        <f t="shared" si="12"/>
        <v>58.31329386826371</v>
      </c>
      <c r="G40" s="16">
        <f t="shared" si="16"/>
        <v>69.97595264191645</v>
      </c>
      <c r="H40" s="13">
        <f t="shared" si="17"/>
        <v>93.30127018922194</v>
      </c>
      <c r="I40" s="18">
        <f t="shared" si="13"/>
        <v>116.62658773652743</v>
      </c>
      <c r="J40" s="13">
        <f t="shared" si="14"/>
        <v>139.9519052838329</v>
      </c>
    </row>
    <row r="41" spans="2:10" ht="20.1" customHeight="1">
      <c r="B41" s="25">
        <v>0</v>
      </c>
      <c r="C41" s="25">
        <v>30</v>
      </c>
      <c r="D41" s="25">
        <v>25</v>
      </c>
      <c r="E41" s="2">
        <f t="shared" si="15"/>
        <v>46.65063509461097</v>
      </c>
      <c r="F41" s="12">
        <f t="shared" si="12"/>
        <v>58.31329386826371</v>
      </c>
      <c r="G41" s="15">
        <f t="shared" si="16"/>
        <v>69.97595264191645</v>
      </c>
      <c r="H41" s="15">
        <f t="shared" si="17"/>
        <v>93.30127018922194</v>
      </c>
      <c r="I41" s="17">
        <f t="shared" si="13"/>
        <v>116.62658773652743</v>
      </c>
      <c r="J41" s="12">
        <f t="shared" si="14"/>
        <v>139.9519052838329</v>
      </c>
    </row>
    <row r="42" spans="2:10" ht="20.1" customHeight="1" thickBot="1">
      <c r="B42" s="27">
        <v>0</v>
      </c>
      <c r="C42" s="27">
        <v>30</v>
      </c>
      <c r="D42" s="27">
        <f>D41</f>
        <v>25</v>
      </c>
      <c r="E42" s="3">
        <f t="shared" si="15"/>
        <v>46.65063509461097</v>
      </c>
      <c r="F42" s="13">
        <f t="shared" si="12"/>
        <v>58.31329386826371</v>
      </c>
      <c r="G42" s="16">
        <f t="shared" si="16"/>
        <v>69.97595264191645</v>
      </c>
      <c r="H42" s="16">
        <f t="shared" si="17"/>
        <v>93.30127018922194</v>
      </c>
      <c r="I42" s="18">
        <f t="shared" si="13"/>
        <v>116.62658773652743</v>
      </c>
      <c r="J42" s="13">
        <f t="shared" si="14"/>
        <v>139.9519052838329</v>
      </c>
    </row>
  </sheetData>
  <mergeCells count="2">
    <mergeCell ref="E25:J25"/>
    <mergeCell ref="E35:J35"/>
  </mergeCells>
  <dataValidations count="1">
    <dataValidation type="list" allowBlank="1" showInputMessage="1" showErrorMessage="1" sqref="J4 K4">
      <formula1>Lookup!$A$2:$A$14</formula1>
    </dataValidation>
  </dataValidation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25F58-7D6F-4827-B9D2-5166D771CDEB}">
  <dimension ref="A1:A14"/>
  <sheetViews>
    <sheetView workbookViewId="0" topLeftCell="A1">
      <selection activeCell="A13" sqref="A13"/>
    </sheetView>
  </sheetViews>
  <sheetFormatPr defaultColWidth="9.140625" defaultRowHeight="12.75"/>
  <cols>
    <col min="1" max="1" width="11.00390625" style="0" bestFit="1" customWidth="1"/>
  </cols>
  <sheetData>
    <row r="1" ht="12.75">
      <c r="A1" s="35" t="s">
        <v>30</v>
      </c>
    </row>
    <row r="2" ht="12.75">
      <c r="A2" s="34">
        <v>0.1</v>
      </c>
    </row>
    <row r="3" ht="12.75">
      <c r="A3">
        <v>0.15</v>
      </c>
    </row>
    <row r="4" ht="12.75">
      <c r="A4" s="34">
        <v>0.2</v>
      </c>
    </row>
    <row r="5" ht="12.75">
      <c r="A5">
        <v>0.25</v>
      </c>
    </row>
    <row r="6" ht="12.75">
      <c r="A6" s="34">
        <v>0.3</v>
      </c>
    </row>
    <row r="7" ht="12.75">
      <c r="A7">
        <v>0.35</v>
      </c>
    </row>
    <row r="8" ht="12.75">
      <c r="A8" s="34">
        <v>0.4</v>
      </c>
    </row>
    <row r="9" ht="12.75">
      <c r="A9" s="34">
        <v>0.5</v>
      </c>
    </row>
    <row r="10" ht="12.75">
      <c r="A10" s="34">
        <v>0.6</v>
      </c>
    </row>
    <row r="11" ht="12.75">
      <c r="A11" s="34">
        <v>0.8</v>
      </c>
    </row>
    <row r="12" ht="12.75">
      <c r="A12" s="34">
        <v>1</v>
      </c>
    </row>
    <row r="13" ht="12.75">
      <c r="A13" s="34">
        <v>1.2</v>
      </c>
    </row>
    <row r="14" ht="12.75">
      <c r="A14">
        <v>1.25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Agrimetrix@gmail.com</dc:creator>
  <cp:keywords/>
  <dc:description/>
  <cp:lastModifiedBy>Tom Wolf</cp:lastModifiedBy>
  <cp:lastPrinted>2019-02-04T20:01:31Z</cp:lastPrinted>
  <dcterms:created xsi:type="dcterms:W3CDTF">2019-02-04T18:20:55Z</dcterms:created>
  <dcterms:modified xsi:type="dcterms:W3CDTF">2022-03-11T17:13:02Z</dcterms:modified>
  <cp:category/>
  <cp:version/>
  <cp:contentType/>
  <cp:contentStatus/>
</cp:coreProperties>
</file>